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3" i="1" l="1"/>
  <c r="N23" i="1"/>
  <c r="J58" i="1" l="1"/>
  <c r="N26" i="1"/>
  <c r="P26" i="1" s="1"/>
  <c r="H58" i="1" l="1"/>
  <c r="B58" i="1" l="1"/>
  <c r="F58" i="1"/>
  <c r="G58" i="1"/>
  <c r="J47" i="1"/>
  <c r="I47" i="1"/>
  <c r="H47" i="1"/>
  <c r="F47" i="1"/>
  <c r="G47" i="1"/>
  <c r="C47" i="1" l="1"/>
  <c r="B47" i="1" l="1"/>
  <c r="M47" i="1" l="1"/>
  <c r="M58" i="1" l="1"/>
  <c r="L58" i="1"/>
  <c r="K58" i="1"/>
  <c r="L47" i="1"/>
  <c r="K47" i="1"/>
  <c r="I58" i="1" l="1"/>
  <c r="E58" i="1"/>
  <c r="D58" i="1"/>
  <c r="C58" i="1"/>
  <c r="L37" i="1"/>
  <c r="K37" i="1"/>
  <c r="J37" i="1"/>
  <c r="I37" i="1"/>
  <c r="H37" i="1"/>
  <c r="G37" i="1"/>
  <c r="F37" i="1"/>
  <c r="E37" i="1"/>
  <c r="D37" i="1"/>
  <c r="C37" i="1"/>
  <c r="B37" i="1"/>
  <c r="E47" i="1"/>
  <c r="D47" i="1"/>
  <c r="M8" i="1" l="1"/>
  <c r="L8" i="1" l="1"/>
  <c r="K8" i="1"/>
  <c r="J8" i="1" l="1"/>
  <c r="I8" i="1"/>
  <c r="H8" i="1" l="1"/>
  <c r="G8" i="1" l="1"/>
  <c r="F8" i="1"/>
  <c r="E8" i="1"/>
  <c r="D8" i="1"/>
  <c r="C8" i="1"/>
  <c r="B8" i="1"/>
  <c r="B61" i="1" s="1"/>
  <c r="M62" i="1"/>
  <c r="L62" i="1"/>
  <c r="K62" i="1"/>
  <c r="J62" i="1"/>
  <c r="I33" i="1"/>
  <c r="I62" i="1" s="1"/>
  <c r="H62" i="1"/>
  <c r="G62" i="1" l="1"/>
  <c r="F33" i="1"/>
  <c r="F62" i="1" s="1"/>
  <c r="E33" i="1"/>
  <c r="E62" i="1" s="1"/>
  <c r="D33" i="1"/>
  <c r="D62" i="1" s="1"/>
  <c r="C33" i="1"/>
  <c r="C62" i="1" s="1"/>
  <c r="B33" i="1"/>
  <c r="B62" i="1" s="1"/>
  <c r="N62" i="1" l="1"/>
  <c r="N25" i="1"/>
  <c r="P25" i="1" s="1"/>
  <c r="N24" i="1"/>
  <c r="P24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O28" i="1" l="1"/>
  <c r="M28" i="1"/>
  <c r="M63" i="1" s="1"/>
  <c r="L28" i="1"/>
  <c r="L63" i="1" s="1"/>
  <c r="K28" i="1"/>
  <c r="K63" i="1" s="1"/>
  <c r="J28" i="1"/>
  <c r="J63" i="1" s="1"/>
  <c r="I28" i="1"/>
  <c r="I63" i="1" s="1"/>
  <c r="H28" i="1"/>
  <c r="H63" i="1" s="1"/>
  <c r="G28" i="1"/>
  <c r="G63" i="1" s="1"/>
  <c r="F28" i="1"/>
  <c r="F63" i="1" s="1"/>
  <c r="E28" i="1"/>
  <c r="E63" i="1" s="1"/>
  <c r="D28" i="1"/>
  <c r="D63" i="1" s="1"/>
  <c r="C28" i="1"/>
  <c r="C63" i="1" s="1"/>
  <c r="P28" i="1" l="1"/>
  <c r="N28" i="1"/>
  <c r="B28" i="1"/>
  <c r="B63" i="1" s="1"/>
  <c r="B64" i="1" l="1"/>
  <c r="C61" i="1" s="1"/>
  <c r="C64" i="1" s="1"/>
  <c r="D61" i="1" s="1"/>
  <c r="D64" i="1" s="1"/>
  <c r="E61" i="1" s="1"/>
  <c r="E64" i="1" s="1"/>
  <c r="F61" i="1" s="1"/>
  <c r="F64" i="1" s="1"/>
  <c r="G61" i="1" s="1"/>
  <c r="G64" i="1" s="1"/>
  <c r="H61" i="1" s="1"/>
  <c r="H64" i="1" s="1"/>
  <c r="I61" i="1" s="1"/>
  <c r="I64" i="1" s="1"/>
  <c r="J61" i="1" s="1"/>
  <c r="J64" i="1" s="1"/>
  <c r="K61" i="1" s="1"/>
  <c r="K64" i="1" s="1"/>
  <c r="L61" i="1" s="1"/>
  <c r="L64" i="1" s="1"/>
  <c r="M61" i="1" s="1"/>
  <c r="M64" i="1" s="1"/>
  <c r="N63" i="1"/>
</calcChain>
</file>

<file path=xl/sharedStrings.xml><?xml version="1.0" encoding="utf-8"?>
<sst xmlns="http://schemas.openxmlformats.org/spreadsheetml/2006/main" count="72" uniqueCount="64">
  <si>
    <t>The Links Incorporated, Detroit Chapter</t>
  </si>
  <si>
    <t>May</t>
  </si>
  <si>
    <t>June</t>
  </si>
  <si>
    <t>July</t>
  </si>
  <si>
    <t>August</t>
  </si>
  <si>
    <t>September</t>
  </si>
  <si>
    <t>Chapter Meals</t>
  </si>
  <si>
    <t>Advertisements</t>
  </si>
  <si>
    <t>Amenities/Hospitaliites/Bereavement</t>
  </si>
  <si>
    <t>Bonding</t>
  </si>
  <si>
    <t>Delegates (2) National Assembly</t>
  </si>
  <si>
    <t>Delegates (2) Central Area Conference</t>
  </si>
  <si>
    <t>Audit/Tax Prep</t>
  </si>
  <si>
    <t>Photographer, Chapter Photo</t>
  </si>
  <si>
    <t>P.O. Box renewal</t>
  </si>
  <si>
    <t>President's Expenses/Meetings</t>
  </si>
  <si>
    <t>Website Maintenance</t>
  </si>
  <si>
    <t>President and Sisterhood Awards</t>
  </si>
  <si>
    <t>Office Supplies/Copies/Postage/Misc.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</si>
  <si>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</si>
  <si>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</si>
  <si>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</si>
  <si>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</si>
  <si>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</si>
  <si>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</si>
  <si>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</si>
  <si>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</si>
  <si>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</si>
  <si>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</si>
  <si>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</si>
  <si>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</si>
  <si>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</si>
  <si>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</si>
  <si>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Chapter Recognition Award - Outgoing Pres</t>
  </si>
  <si>
    <t xml:space="preserve">     Total Budgeted Expenses</t>
  </si>
  <si>
    <t xml:space="preserve">Beginning Balance for Month  </t>
  </si>
  <si>
    <t>Income</t>
  </si>
  <si>
    <t>Expenses</t>
  </si>
  <si>
    <t xml:space="preserve">    Total Dues Income</t>
  </si>
  <si>
    <t xml:space="preserve">    Total Dues Expenses</t>
  </si>
  <si>
    <t>NSF Checks/Bank Fees/Refunds</t>
  </si>
  <si>
    <t>Total Income</t>
  </si>
  <si>
    <t>Budgeted Income</t>
  </si>
  <si>
    <t>Meals and Other Events</t>
  </si>
  <si>
    <t xml:space="preserve">     Total Meals and Other  Income</t>
  </si>
  <si>
    <t xml:space="preserve">      Total Meals and Other Expenses</t>
  </si>
  <si>
    <t>Operation Budget for May 1, 2018 through April 30, 2019</t>
  </si>
  <si>
    <t>Orientation 3</t>
  </si>
  <si>
    <t>August Rereat</t>
  </si>
  <si>
    <t>August Retreat</t>
  </si>
  <si>
    <t>Friendship Event</t>
  </si>
  <si>
    <t>Social Media</t>
  </si>
  <si>
    <t>February Meal Deposit/The Rattlesnake Club</t>
  </si>
  <si>
    <t>March Meal Deposit/The Rattlesnake Club</t>
  </si>
  <si>
    <t>January Retreat</t>
  </si>
  <si>
    <t>Thru April 30,  2019 - Year End</t>
  </si>
  <si>
    <t>2018-19 Budgeted Expenses</t>
  </si>
  <si>
    <t>2019-20 Dues</t>
  </si>
  <si>
    <t>2019-20 Dues and Fees Collected</t>
  </si>
  <si>
    <t>2019-20 Dues to National</t>
  </si>
  <si>
    <t>Balance Forward from 2017-18 Budget Year</t>
  </si>
  <si>
    <t>Orientation Fees</t>
  </si>
  <si>
    <t>New Member Orientation 2018</t>
  </si>
  <si>
    <t>New Member Orientation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</si>
</sst>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0" fontId="0" fillId="2" borderId="1" xfId="0" applyFill="1" applyBorder="1"/>
    <xf numFmtId="14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/>
    <xf numFmtId="14" fontId="1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4" fontId="1" fillId="4" borderId="1" xfId="0" applyNumberFormat="1" applyFont="1" applyFill="1" applyBorder="1"/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1" fillId="0" borderId="1" xfId="0" applyNumberFormat="1" applyFont="1" applyBorder="1"/>
    <xf numFmtId="2" fontId="1" fillId="4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7" fillId="4" borderId="1" xfId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43" fontId="1" fillId="4" borderId="1" xfId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1026697</xdr:colOff>
      <xdr:row>0</xdr:row>
      <xdr:rowOff>0</xdr:rowOff>
    </xdr:from>
    <xdr:to>
      <xdr:col>0</xdr:col>
      <xdr:colOff>1648327</xdr:colOff>
      <xdr:row>1</xdr:row>
      <xdr:rowOff>295274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697" y="0"/>
          <a:ext cx="621630" cy="590549"/>
        </a:xfrm>
        <a:prstGeom prst="rect">
          <a:avLst/>
        </a:prstGeom>
      </xdr:spPr>
    </xdr:pic>
    <xdr:clientData/>
  </xdr:twoCellAnchor>
  <xdr:twoCellAnchor editAs="oneCell">
    <xdr:from>
      <xdr:col>14</xdr:col>
      <xdr:colOff>359442</xdr:colOff>
      <xdr:row>0</xdr:row>
      <xdr:rowOff>0</xdr:rowOff>
    </xdr:from>
    <xdr:to>
      <xdr:col>15</xdr:col>
      <xdr:colOff>19050</xdr:colOff>
      <xdr:row>2</xdr:row>
      <xdr:rowOff>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667" y="0"/>
          <a:ext cx="621633" cy="590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Normal="100" workbookViewId="0">
      <pane xSplit="1" ySplit="3" topLeftCell="G39" activePane="bottomRight" state="frozen"/>
      <selection pane="topRight" activeCell="B1" sqref="B1"/>
      <selection pane="bottomLeft" activeCell="A4" sqref="A4"/>
      <selection pane="bottomRight" activeCell="M38" sqref="M38"/>
    </sheetView>
  </sheetViews>
  <sheetFormatPr defaultColWidth="9.140625" defaultRowHeight="15" x14ac:dyDescent="0.25"/>
  <cols>
    <col min="1" max="1" width="48.140625" style="11" customWidth="1"/>
    <col min="2" max="2" width="16.85546875" style="12" customWidth="1"/>
    <col min="3" max="3" width="17" style="12" customWidth="1"/>
    <col min="4" max="4" width="16.140625" style="12" customWidth="1"/>
    <col min="5" max="5" width="15.7109375" style="12" customWidth="1"/>
    <col min="6" max="13" width="15.42578125" style="12" customWidth="1"/>
    <col min="14" max="14" width="15.5703125" style="11" customWidth="1"/>
    <col min="15" max="15" width="14.42578125" style="11" customWidth="1"/>
    <col min="16" max="16" width="15.85546875" style="11" customWidth="1"/>
    <col min="17" max="16384" width="9.140625" style="11"/>
  </cols>
  <sheetData>
    <row r="1" spans="1:16" s="19" customFormat="1" ht="23.45" x14ac:dyDescent="0.55000000000000004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9" customFormat="1" ht="23.45" x14ac:dyDescent="0.55000000000000004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6" customFormat="1" ht="17.100000000000001" x14ac:dyDescent="0.4">
      <c r="A3" s="37" t="s">
        <v>55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24</v>
      </c>
      <c r="O3" s="5" t="s">
        <v>24</v>
      </c>
      <c r="P3" s="5" t="s">
        <v>24</v>
      </c>
    </row>
    <row r="4" spans="1:16" s="22" customFormat="1" ht="15.6" x14ac:dyDescent="0.35">
      <c r="A4" s="20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5" customFormat="1" ht="15.75" x14ac:dyDescent="0.25">
      <c r="A5" s="23" t="s">
        <v>60</v>
      </c>
      <c r="B5" s="10">
        <v>25946.46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5" customFormat="1" ht="15.75" x14ac:dyDescent="0.25">
      <c r="A6" s="23" t="s">
        <v>61</v>
      </c>
      <c r="B6" s="10"/>
      <c r="C6" s="24"/>
      <c r="D6" s="24"/>
      <c r="E6" s="24"/>
      <c r="F6" s="24"/>
      <c r="G6" s="24"/>
      <c r="H6" s="24"/>
      <c r="I6" s="24"/>
      <c r="J6" s="24"/>
      <c r="K6" s="24"/>
      <c r="L6" s="39">
        <v>800</v>
      </c>
      <c r="M6" s="24"/>
      <c r="N6" s="24"/>
      <c r="O6" s="24"/>
      <c r="P6" s="24"/>
    </row>
    <row r="7" spans="1:16" s="25" customFormat="1" ht="15.75" x14ac:dyDescent="0.25">
      <c r="A7" s="23"/>
      <c r="B7" s="24"/>
      <c r="C7" s="24"/>
      <c r="D7" s="24"/>
      <c r="E7" s="24"/>
      <c r="F7" s="24"/>
      <c r="G7" s="29"/>
      <c r="H7" s="24"/>
      <c r="I7" s="24"/>
      <c r="J7" s="24"/>
      <c r="K7" s="24"/>
      <c r="L7" s="24"/>
      <c r="M7" s="24"/>
      <c r="N7" s="24"/>
      <c r="O7" s="24"/>
      <c r="P7" s="24"/>
    </row>
    <row r="8" spans="1:16" s="33" customFormat="1" ht="15.6" x14ac:dyDescent="0.35">
      <c r="A8" s="32" t="s">
        <v>41</v>
      </c>
      <c r="B8" s="38">
        <f t="shared" ref="B8:M8" si="0">SUM(B5:B7)</f>
        <v>25946.46</v>
      </c>
      <c r="C8" s="30">
        <f t="shared" si="0"/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1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800</v>
      </c>
      <c r="M8" s="36">
        <f t="shared" si="0"/>
        <v>0</v>
      </c>
      <c r="N8" s="32"/>
      <c r="O8" s="32"/>
      <c r="P8" s="32"/>
    </row>
    <row r="9" spans="1:16" s="6" customFormat="1" ht="17.100000000000001" x14ac:dyDescent="0.4">
      <c r="A9" s="1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17" customFormat="1" ht="17.100000000000001" x14ac:dyDescent="0.4">
      <c r="A10" s="15" t="s">
        <v>56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4" t="s">
        <v>23</v>
      </c>
      <c r="O10" s="14" t="s">
        <v>22</v>
      </c>
      <c r="P10" s="14" t="s">
        <v>25</v>
      </c>
    </row>
    <row r="11" spans="1:16" s="1" customFormat="1" ht="15.6" x14ac:dyDescent="0.35">
      <c r="A11" s="1" t="s">
        <v>7</v>
      </c>
      <c r="B11" s="2"/>
      <c r="C11" s="2"/>
      <c r="D11" s="2"/>
      <c r="E11" s="2"/>
      <c r="F11" s="2"/>
      <c r="G11" s="2"/>
      <c r="H11" s="2">
        <v>25</v>
      </c>
      <c r="I11" s="2"/>
      <c r="J11" s="2"/>
      <c r="K11" s="2"/>
      <c r="L11" s="2"/>
      <c r="M11" s="2"/>
      <c r="N11" s="2">
        <f>SUM(B11:M11)</f>
        <v>25</v>
      </c>
      <c r="O11" s="2">
        <v>250</v>
      </c>
      <c r="P11" s="2">
        <f>O11-N11</f>
        <v>225</v>
      </c>
    </row>
    <row r="12" spans="1:16" s="1" customFormat="1" ht="15.6" x14ac:dyDescent="0.35">
      <c r="A12" s="1" t="s">
        <v>8</v>
      </c>
      <c r="B12" s="2"/>
      <c r="C12" s="2"/>
      <c r="D12" s="2"/>
      <c r="E12" s="2">
        <v>89.99</v>
      </c>
      <c r="F12" s="2"/>
      <c r="G12" s="2"/>
      <c r="H12" s="2">
        <v>157.16999999999999</v>
      </c>
      <c r="I12" s="2"/>
      <c r="J12" s="2"/>
      <c r="K12" s="2"/>
      <c r="L12" s="2">
        <v>71.010000000000005</v>
      </c>
      <c r="M12" s="2"/>
      <c r="N12" s="2">
        <f t="shared" ref="N12:N25" si="1">SUM(B12:M12)</f>
        <v>318.16999999999996</v>
      </c>
      <c r="O12" s="2">
        <v>750</v>
      </c>
      <c r="P12" s="2">
        <f t="shared" ref="P12:P26" si="2">O12-N12</f>
        <v>431.83000000000004</v>
      </c>
    </row>
    <row r="13" spans="1:16" s="1" customFormat="1" ht="15.6" x14ac:dyDescent="0.35">
      <c r="A13" s="1" t="s">
        <v>9</v>
      </c>
      <c r="B13" s="2"/>
      <c r="C13" s="2"/>
      <c r="D13" s="2"/>
      <c r="E13" s="2"/>
      <c r="F13" s="2">
        <v>440</v>
      </c>
      <c r="G13" s="2"/>
      <c r="H13" s="2"/>
      <c r="I13" s="2"/>
      <c r="J13" s="2"/>
      <c r="K13" s="2"/>
      <c r="L13" s="2"/>
      <c r="M13" s="2"/>
      <c r="N13" s="2">
        <f t="shared" si="1"/>
        <v>440</v>
      </c>
      <c r="O13" s="2">
        <v>440</v>
      </c>
      <c r="P13" s="2">
        <f t="shared" si="2"/>
        <v>0</v>
      </c>
    </row>
    <row r="14" spans="1:16" s="1" customFormat="1" ht="15.6" x14ac:dyDescent="0.35">
      <c r="A14" s="1" t="s">
        <v>10</v>
      </c>
      <c r="B14" s="2"/>
      <c r="C14" s="2"/>
      <c r="D14" s="2">
        <v>960.13</v>
      </c>
      <c r="E14" s="2">
        <v>1125.26</v>
      </c>
      <c r="F14" s="2"/>
      <c r="G14" s="2"/>
      <c r="H14" s="2"/>
      <c r="I14" s="2"/>
      <c r="J14" s="2"/>
      <c r="K14" s="2"/>
      <c r="L14" s="2"/>
      <c r="M14" s="2"/>
      <c r="N14" s="2">
        <f t="shared" si="1"/>
        <v>2085.39</v>
      </c>
      <c r="O14" s="2">
        <v>3500</v>
      </c>
      <c r="P14" s="2">
        <f t="shared" si="2"/>
        <v>1414.6100000000001</v>
      </c>
    </row>
    <row r="15" spans="1:16" s="1" customFormat="1" ht="15.6" x14ac:dyDescent="0.35">
      <c r="A15" s="1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2128.52</v>
      </c>
      <c r="N15" s="2">
        <f t="shared" si="1"/>
        <v>2128.52</v>
      </c>
      <c r="O15" s="2">
        <v>2000</v>
      </c>
      <c r="P15" s="2">
        <f t="shared" si="2"/>
        <v>-128.51999999999998</v>
      </c>
    </row>
    <row r="16" spans="1:16" s="1" customFormat="1" ht="15.6" x14ac:dyDescent="0.35">
      <c r="A16" s="1" t="s">
        <v>12</v>
      </c>
      <c r="B16" s="2"/>
      <c r="C16" s="2"/>
      <c r="D16" s="2"/>
      <c r="E16" s="2"/>
      <c r="F16" s="2">
        <v>725</v>
      </c>
      <c r="G16" s="2"/>
      <c r="H16" s="2"/>
      <c r="I16" s="2"/>
      <c r="J16" s="2"/>
      <c r="K16" s="2"/>
      <c r="L16" s="2"/>
      <c r="M16" s="2"/>
      <c r="N16" s="2">
        <f t="shared" si="1"/>
        <v>725</v>
      </c>
      <c r="O16" s="2">
        <v>2560</v>
      </c>
      <c r="P16" s="2">
        <f t="shared" si="2"/>
        <v>1835</v>
      </c>
    </row>
    <row r="17" spans="1:16" s="1" customFormat="1" ht="15.6" x14ac:dyDescent="0.35">
      <c r="A17" s="1" t="s">
        <v>18</v>
      </c>
      <c r="B17" s="2">
        <v>91.04</v>
      </c>
      <c r="C17" s="2"/>
      <c r="D17" s="2"/>
      <c r="E17" s="2">
        <v>28.8</v>
      </c>
      <c r="F17" s="2"/>
      <c r="G17" s="2">
        <v>99.99</v>
      </c>
      <c r="H17" s="2">
        <v>10</v>
      </c>
      <c r="I17" s="2">
        <v>27.43</v>
      </c>
      <c r="J17" s="2">
        <v>13.95</v>
      </c>
      <c r="K17" s="2"/>
      <c r="L17" s="2"/>
      <c r="M17" s="2">
        <v>31.42</v>
      </c>
      <c r="N17" s="2">
        <f t="shared" si="1"/>
        <v>302.63</v>
      </c>
      <c r="O17" s="2">
        <v>700</v>
      </c>
      <c r="P17" s="2">
        <f t="shared" si="2"/>
        <v>397.37</v>
      </c>
    </row>
    <row r="18" spans="1:16" s="1" customFormat="1" ht="15.6" x14ac:dyDescent="0.35">
      <c r="A18" s="1" t="s">
        <v>13</v>
      </c>
      <c r="B18" s="2"/>
      <c r="C18" s="2">
        <v>175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1"/>
        <v>175</v>
      </c>
      <c r="O18" s="2">
        <v>150</v>
      </c>
      <c r="P18" s="2">
        <f t="shared" si="2"/>
        <v>-25</v>
      </c>
    </row>
    <row r="19" spans="1:16" s="1" customFormat="1" ht="15.6" x14ac:dyDescent="0.35">
      <c r="A19" s="1" t="s">
        <v>14</v>
      </c>
      <c r="B19" s="2"/>
      <c r="C19" s="2">
        <v>82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1"/>
        <v>82</v>
      </c>
      <c r="O19" s="2">
        <v>100</v>
      </c>
      <c r="P19" s="2">
        <f t="shared" si="2"/>
        <v>18</v>
      </c>
    </row>
    <row r="20" spans="1:16" s="1" customFormat="1" ht="15.6" x14ac:dyDescent="0.35">
      <c r="A20" s="1" t="s">
        <v>15</v>
      </c>
      <c r="B20" s="2"/>
      <c r="C20" s="2"/>
      <c r="D20" s="2"/>
      <c r="E20" s="2"/>
      <c r="F20" s="2"/>
      <c r="G20" s="2"/>
      <c r="H20" s="2"/>
      <c r="I20" s="2"/>
      <c r="J20" s="2">
        <v>345.03</v>
      </c>
      <c r="K20" s="2"/>
      <c r="L20" s="2"/>
      <c r="M20" s="2"/>
      <c r="N20" s="2">
        <f t="shared" si="1"/>
        <v>345.03</v>
      </c>
      <c r="O20" s="2">
        <v>500</v>
      </c>
      <c r="P20" s="2">
        <f t="shared" si="2"/>
        <v>154.97000000000003</v>
      </c>
    </row>
    <row r="21" spans="1:16" s="1" customFormat="1" ht="15.6" x14ac:dyDescent="0.35">
      <c r="A21" s="1" t="s">
        <v>16</v>
      </c>
      <c r="B21" s="2"/>
      <c r="C21" s="2"/>
      <c r="D21" s="2"/>
      <c r="E21" s="2">
        <v>610</v>
      </c>
      <c r="F21" s="2"/>
      <c r="G21" s="2"/>
      <c r="H21" s="2"/>
      <c r="I21" s="2"/>
      <c r="J21" s="2"/>
      <c r="K21" s="2"/>
      <c r="L21" s="2">
        <v>93.48</v>
      </c>
      <c r="M21" s="2"/>
      <c r="N21" s="2">
        <f t="shared" si="1"/>
        <v>703.48</v>
      </c>
      <c r="O21" s="2">
        <v>650</v>
      </c>
      <c r="P21" s="2">
        <f t="shared" si="2"/>
        <v>-53.480000000000018</v>
      </c>
    </row>
    <row r="22" spans="1:16" s="1" customFormat="1" ht="15.75" x14ac:dyDescent="0.25">
      <c r="A22" s="1" t="s">
        <v>62</v>
      </c>
      <c r="B22" s="2">
        <v>972.61</v>
      </c>
      <c r="C22" s="2">
        <v>546.85</v>
      </c>
      <c r="D22" s="2"/>
      <c r="E22" s="2"/>
      <c r="F22" s="2"/>
      <c r="G22" s="2"/>
      <c r="H22" s="2"/>
      <c r="I22" s="2"/>
      <c r="J22" s="2"/>
      <c r="K22" s="2"/>
      <c r="L22" s="2"/>
      <c r="M22" s="2">
        <v>333.42</v>
      </c>
      <c r="N22" s="2">
        <f t="shared" si="1"/>
        <v>1852.88</v>
      </c>
      <c r="O22" s="2">
        <v>1000</v>
      </c>
      <c r="P22" s="2">
        <f t="shared" si="2"/>
        <v>-852.88000000000011</v>
      </c>
    </row>
    <row r="23" spans="1:16" s="1" customFormat="1" ht="15.75" x14ac:dyDescent="0.25">
      <c r="A23" s="1" t="s">
        <v>63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v>282.93</v>
      </c>
      <c r="N23" s="2">
        <f>SUM(B23:M23)</f>
        <v>282.93</v>
      </c>
      <c r="O23" s="2">
        <v>0</v>
      </c>
      <c r="P23" s="2">
        <f t="shared" si="2"/>
        <v>-282.93</v>
      </c>
    </row>
    <row r="24" spans="1:16" s="1" customFormat="1" ht="15.75" x14ac:dyDescent="0.25">
      <c r="A24" s="1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f t="shared" si="1"/>
        <v>0</v>
      </c>
      <c r="O24" s="2">
        <v>200</v>
      </c>
      <c r="P24" s="2">
        <f t="shared" si="2"/>
        <v>200</v>
      </c>
    </row>
    <row r="25" spans="1:16" s="1" customFormat="1" ht="15.6" x14ac:dyDescent="0.35">
      <c r="A25" s="1" t="s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f t="shared" si="1"/>
        <v>0</v>
      </c>
      <c r="O25" s="2">
        <v>250</v>
      </c>
      <c r="P25" s="2">
        <f t="shared" si="2"/>
        <v>250</v>
      </c>
    </row>
    <row r="26" spans="1:16" s="1" customFormat="1" ht="15.6" x14ac:dyDescent="0.35">
      <c r="A26" s="1" t="s">
        <v>51</v>
      </c>
      <c r="B26" s="2"/>
      <c r="C26" s="2"/>
      <c r="D26" s="2"/>
      <c r="E26" s="2"/>
      <c r="F26" s="2"/>
      <c r="G26" s="2"/>
      <c r="H26" s="2"/>
      <c r="I26" s="2"/>
      <c r="J26" s="2">
        <v>431.49</v>
      </c>
      <c r="K26" s="2"/>
      <c r="L26" s="2"/>
      <c r="M26" s="2"/>
      <c r="N26" s="2">
        <f>SUM(B26:M26)</f>
        <v>431.49</v>
      </c>
      <c r="O26" s="2">
        <v>0</v>
      </c>
      <c r="P26" s="2">
        <f t="shared" si="2"/>
        <v>-431.49</v>
      </c>
    </row>
    <row r="27" spans="1:16" s="1" customFormat="1" ht="15.6" x14ac:dyDescent="0.3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s="27" customFormat="1" ht="15.6" x14ac:dyDescent="0.35">
      <c r="A28" s="28" t="s">
        <v>34</v>
      </c>
      <c r="B28" s="26">
        <f t="shared" ref="B28:P28" si="3">SUM(B11:B27)</f>
        <v>1063.6500000000001</v>
      </c>
      <c r="C28" s="26">
        <f t="shared" si="3"/>
        <v>803.85</v>
      </c>
      <c r="D28" s="26">
        <f t="shared" si="3"/>
        <v>960.13</v>
      </c>
      <c r="E28" s="26">
        <f t="shared" si="3"/>
        <v>1854.05</v>
      </c>
      <c r="F28" s="26">
        <f t="shared" si="3"/>
        <v>1165</v>
      </c>
      <c r="G28" s="26">
        <f t="shared" si="3"/>
        <v>99.99</v>
      </c>
      <c r="H28" s="26">
        <f t="shared" si="3"/>
        <v>192.17</v>
      </c>
      <c r="I28" s="26">
        <f t="shared" si="3"/>
        <v>27.43</v>
      </c>
      <c r="J28" s="26">
        <f t="shared" si="3"/>
        <v>790.47</v>
      </c>
      <c r="K28" s="26">
        <f t="shared" si="3"/>
        <v>0</v>
      </c>
      <c r="L28" s="26">
        <f t="shared" si="3"/>
        <v>164.49</v>
      </c>
      <c r="M28" s="26">
        <f t="shared" si="3"/>
        <v>2776.29</v>
      </c>
      <c r="N28" s="26">
        <f t="shared" si="3"/>
        <v>9897.5199999999986</v>
      </c>
      <c r="O28" s="26">
        <f t="shared" si="3"/>
        <v>13050</v>
      </c>
      <c r="P28" s="26">
        <f t="shared" si="3"/>
        <v>3152.4800000000005</v>
      </c>
    </row>
    <row r="29" spans="1:16" s="3" customFormat="1" ht="15.6" x14ac:dyDescent="0.3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17" customFormat="1" ht="15.6" x14ac:dyDescent="0.35">
      <c r="A30" s="15" t="s">
        <v>57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6" s="3" customFormat="1" ht="15.6" x14ac:dyDescent="0.35">
      <c r="A31" s="7" t="s">
        <v>36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6" s="3" customFormat="1" ht="15.6" x14ac:dyDescent="0.35">
      <c r="A32" s="3" t="s">
        <v>58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 s="3" customFormat="1" ht="15.6" x14ac:dyDescent="0.35">
      <c r="A33" s="34" t="s">
        <v>38</v>
      </c>
      <c r="B33" s="10">
        <f t="shared" ref="B33:I33" si="4">B32</f>
        <v>0</v>
      </c>
      <c r="C33" s="10">
        <f t="shared" si="4"/>
        <v>0</v>
      </c>
      <c r="D33" s="10">
        <f t="shared" si="4"/>
        <v>0</v>
      </c>
      <c r="E33" s="10">
        <f t="shared" si="4"/>
        <v>0</v>
      </c>
      <c r="F33" s="10">
        <f t="shared" si="4"/>
        <v>0</v>
      </c>
      <c r="G33" s="10">
        <v>1160</v>
      </c>
      <c r="H33" s="10">
        <v>565</v>
      </c>
      <c r="I33" s="10">
        <f t="shared" si="4"/>
        <v>0</v>
      </c>
      <c r="J33" s="10">
        <v>4025</v>
      </c>
      <c r="K33" s="10">
        <v>1725</v>
      </c>
      <c r="L33" s="10">
        <v>20563</v>
      </c>
      <c r="M33" s="10">
        <v>1250</v>
      </c>
      <c r="N33" s="4"/>
    </row>
    <row r="34" spans="1:16" s="3" customFormat="1" ht="15.6" x14ac:dyDescent="0.35">
      <c r="A34" s="7" t="s">
        <v>37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 s="3" customFormat="1" ht="15.6" x14ac:dyDescent="0.35">
      <c r="A35" s="3" t="s">
        <v>40</v>
      </c>
      <c r="B35" s="10"/>
      <c r="C35" s="10"/>
      <c r="D35" s="10"/>
      <c r="E35" s="10">
        <v>207.37</v>
      </c>
      <c r="F35" s="10"/>
      <c r="G35" s="10"/>
      <c r="H35" s="10"/>
      <c r="I35" s="10"/>
      <c r="J35" s="10"/>
      <c r="K35" s="10"/>
      <c r="L35" s="10"/>
      <c r="M35" s="10"/>
      <c r="N35" s="4"/>
    </row>
    <row r="36" spans="1:16" s="7" customFormat="1" ht="15.6" x14ac:dyDescent="0.35">
      <c r="A36" s="3" t="s">
        <v>59</v>
      </c>
      <c r="B36" s="10"/>
      <c r="C36" s="4"/>
      <c r="D36" s="4"/>
      <c r="E36" s="4"/>
      <c r="F36" s="4"/>
      <c r="G36" s="8"/>
      <c r="H36" s="8"/>
      <c r="I36" s="8"/>
      <c r="J36" s="8"/>
      <c r="K36" s="8"/>
      <c r="L36" s="4"/>
      <c r="M36" s="4"/>
      <c r="N36" s="4"/>
      <c r="O36" s="9"/>
    </row>
    <row r="37" spans="1:16" s="7" customFormat="1" ht="15.6" x14ac:dyDescent="0.35">
      <c r="A37" s="34" t="s">
        <v>39</v>
      </c>
      <c r="B37" s="10">
        <f t="shared" ref="B37:L37" si="5">SUM(B35:B36)</f>
        <v>0</v>
      </c>
      <c r="C37" s="4">
        <f t="shared" si="5"/>
        <v>0</v>
      </c>
      <c r="D37" s="4">
        <f t="shared" si="5"/>
        <v>0</v>
      </c>
      <c r="E37" s="4">
        <f t="shared" si="5"/>
        <v>207.37</v>
      </c>
      <c r="F37" s="4">
        <f t="shared" si="5"/>
        <v>0</v>
      </c>
      <c r="G37" s="4">
        <f t="shared" si="5"/>
        <v>0</v>
      </c>
      <c r="H37" s="4">
        <f t="shared" si="5"/>
        <v>0</v>
      </c>
      <c r="I37" s="4">
        <f t="shared" si="5"/>
        <v>0</v>
      </c>
      <c r="J37" s="4">
        <f t="shared" si="5"/>
        <v>0</v>
      </c>
      <c r="K37" s="4">
        <f t="shared" si="5"/>
        <v>0</v>
      </c>
      <c r="L37" s="4">
        <f t="shared" si="5"/>
        <v>0</v>
      </c>
      <c r="M37" s="4">
        <v>15368</v>
      </c>
      <c r="N37" s="4"/>
      <c r="O37" s="9"/>
    </row>
    <row r="38" spans="1:16" s="3" customFormat="1" ht="15.6" x14ac:dyDescent="0.35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17" customFormat="1" ht="15.75" x14ac:dyDescent="0.25">
      <c r="A39" s="15" t="s">
        <v>43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3" customFormat="1" ht="15.75" x14ac:dyDescent="0.25">
      <c r="A40" s="7" t="s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6" s="1" customFormat="1" ht="15.75" x14ac:dyDescent="0.25">
      <c r="A41" s="1" t="s">
        <v>6</v>
      </c>
      <c r="B41" s="2"/>
      <c r="C41" s="2">
        <v>1620</v>
      </c>
      <c r="D41" s="2"/>
      <c r="E41" s="2"/>
      <c r="F41" s="2">
        <v>895</v>
      </c>
      <c r="G41" s="2">
        <v>955</v>
      </c>
      <c r="H41" s="2">
        <v>1305</v>
      </c>
      <c r="I41" s="2"/>
      <c r="J41" s="2">
        <v>1330</v>
      </c>
      <c r="K41" s="2">
        <v>966</v>
      </c>
      <c r="L41" s="2">
        <v>1260</v>
      </c>
      <c r="M41" s="2">
        <v>1008</v>
      </c>
      <c r="N41" s="2"/>
      <c r="P41" s="2"/>
    </row>
    <row r="42" spans="1:16" s="1" customFormat="1" ht="15.75" x14ac:dyDescent="0.25">
      <c r="A42" s="1" t="s">
        <v>47</v>
      </c>
      <c r="B42" s="2"/>
      <c r="C42" s="2">
        <v>296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P42" s="2"/>
    </row>
    <row r="43" spans="1:16" s="1" customFormat="1" ht="15.75" x14ac:dyDescent="0.25">
      <c r="A43" s="1" t="s">
        <v>48</v>
      </c>
      <c r="B43" s="2"/>
      <c r="C43" s="2"/>
      <c r="D43" s="2"/>
      <c r="E43" s="2"/>
      <c r="F43" s="2">
        <v>880</v>
      </c>
      <c r="G43" s="2"/>
      <c r="H43" s="2"/>
      <c r="I43" s="2"/>
      <c r="J43" s="2"/>
      <c r="K43" s="2"/>
      <c r="L43" s="2"/>
      <c r="M43" s="2"/>
      <c r="N43" s="2"/>
      <c r="P43" s="2"/>
    </row>
    <row r="44" spans="1:16" s="1" customFormat="1" ht="15.75" x14ac:dyDescent="0.25">
      <c r="A44" s="1" t="s">
        <v>50</v>
      </c>
      <c r="B44" s="2"/>
      <c r="C44" s="2"/>
      <c r="D44" s="2"/>
      <c r="E44" s="2"/>
      <c r="F44" s="2"/>
      <c r="G44" s="2">
        <v>30</v>
      </c>
      <c r="H44" s="2">
        <v>480</v>
      </c>
      <c r="I44" s="2"/>
      <c r="J44" s="2"/>
      <c r="K44" s="2">
        <v>596.69000000000005</v>
      </c>
      <c r="L44" s="2"/>
      <c r="M44" s="2"/>
      <c r="N44" s="2"/>
      <c r="P44" s="2"/>
    </row>
    <row r="45" spans="1:16" s="1" customFormat="1" ht="15.75" x14ac:dyDescent="0.25">
      <c r="A45" s="1" t="s">
        <v>54</v>
      </c>
      <c r="B45" s="2"/>
      <c r="C45" s="2"/>
      <c r="D45" s="2"/>
      <c r="E45" s="2"/>
      <c r="F45" s="2"/>
      <c r="G45" s="2"/>
      <c r="H45" s="2"/>
      <c r="I45" s="2"/>
      <c r="J45" s="2">
        <v>1640</v>
      </c>
      <c r="K45" s="2"/>
      <c r="L45" s="2"/>
      <c r="M45" s="2"/>
      <c r="N45" s="2"/>
      <c r="P45" s="2"/>
    </row>
    <row r="46" spans="1:16" s="1" customFormat="1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2"/>
    </row>
    <row r="47" spans="1:16" s="1" customFormat="1" ht="15.75" x14ac:dyDescent="0.25">
      <c r="A47" s="35" t="s">
        <v>44</v>
      </c>
      <c r="B47" s="2">
        <f>SUM(B41:B42)</f>
        <v>0</v>
      </c>
      <c r="C47" s="2">
        <f>SUM(C41:C46)</f>
        <v>1916</v>
      </c>
      <c r="D47" s="2">
        <f>SUM(D41:D41)</f>
        <v>0</v>
      </c>
      <c r="E47" s="2">
        <f>SUM(E41:E41)</f>
        <v>0</v>
      </c>
      <c r="F47" s="2">
        <f t="shared" ref="F47:M47" si="6">SUM(F41:F46)</f>
        <v>1775</v>
      </c>
      <c r="G47" s="2">
        <f t="shared" si="6"/>
        <v>985</v>
      </c>
      <c r="H47" s="2">
        <f t="shared" si="6"/>
        <v>1785</v>
      </c>
      <c r="I47" s="2">
        <f t="shared" si="6"/>
        <v>0</v>
      </c>
      <c r="J47" s="2">
        <f t="shared" si="6"/>
        <v>2970</v>
      </c>
      <c r="K47" s="2">
        <f t="shared" si="6"/>
        <v>1562.69</v>
      </c>
      <c r="L47" s="2">
        <f t="shared" si="6"/>
        <v>1260</v>
      </c>
      <c r="M47" s="2">
        <f t="shared" si="6"/>
        <v>1008</v>
      </c>
      <c r="N47" s="2"/>
      <c r="P47" s="2"/>
    </row>
    <row r="48" spans="1:16" s="3" customFormat="1" ht="15.75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s="7" customFormat="1" ht="15.75" x14ac:dyDescent="0.25">
      <c r="A49" s="7" t="s">
        <v>37</v>
      </c>
      <c r="B49" s="4"/>
      <c r="C49" s="8"/>
      <c r="D49" s="4"/>
      <c r="E49" s="8"/>
      <c r="F49" s="8"/>
      <c r="G49" s="4"/>
      <c r="H49" s="4"/>
      <c r="I49" s="4"/>
      <c r="J49" s="4"/>
      <c r="K49" s="4"/>
      <c r="L49" s="4"/>
      <c r="M49" s="4"/>
      <c r="N49" s="4"/>
      <c r="O49" s="9"/>
    </row>
    <row r="50" spans="1:16" s="3" customFormat="1" ht="15.75" x14ac:dyDescent="0.25">
      <c r="A50" s="3" t="s">
        <v>6</v>
      </c>
      <c r="B50" s="4">
        <v>2067.75</v>
      </c>
      <c r="C50" s="4"/>
      <c r="D50" s="4"/>
      <c r="E50" s="4"/>
      <c r="F50" s="4"/>
      <c r="G50" s="4">
        <v>1821.75</v>
      </c>
      <c r="H50" s="4">
        <v>1337.45</v>
      </c>
      <c r="I50" s="4"/>
      <c r="J50" s="4">
        <v>1305.93</v>
      </c>
      <c r="K50" s="4">
        <v>715.93</v>
      </c>
      <c r="L50" s="4">
        <v>1093.9000000000001</v>
      </c>
      <c r="M50" s="4">
        <v>1044</v>
      </c>
      <c r="N50" s="4"/>
      <c r="O50" s="10"/>
    </row>
    <row r="51" spans="1:16" s="3" customFormat="1" ht="15.75" x14ac:dyDescent="0.25">
      <c r="A51" s="3" t="s">
        <v>47</v>
      </c>
      <c r="B51" s="4">
        <v>360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0"/>
    </row>
    <row r="52" spans="1:16" s="3" customFormat="1" ht="15.75" x14ac:dyDescent="0.25">
      <c r="A52" s="3" t="s">
        <v>49</v>
      </c>
      <c r="B52" s="4"/>
      <c r="C52" s="4"/>
      <c r="D52" s="4"/>
      <c r="E52" s="4"/>
      <c r="F52" s="4">
        <v>757.76</v>
      </c>
      <c r="G52" s="4">
        <v>193</v>
      </c>
      <c r="H52" s="4"/>
      <c r="I52" s="4"/>
      <c r="J52" s="4"/>
      <c r="K52" s="4"/>
      <c r="L52" s="4"/>
      <c r="M52" s="4"/>
      <c r="N52" s="4"/>
      <c r="O52" s="10"/>
    </row>
    <row r="53" spans="1:16" s="3" customFormat="1" ht="15.75" x14ac:dyDescent="0.25">
      <c r="A53" s="3" t="s">
        <v>50</v>
      </c>
      <c r="B53" s="4"/>
      <c r="C53" s="4"/>
      <c r="D53" s="4"/>
      <c r="E53" s="4"/>
      <c r="F53" s="4"/>
      <c r="G53" s="4"/>
      <c r="H53" s="4">
        <v>3465</v>
      </c>
      <c r="I53" s="4"/>
      <c r="J53" s="4"/>
      <c r="K53" s="4"/>
      <c r="L53" s="4"/>
      <c r="M53" s="4"/>
      <c r="N53" s="4"/>
      <c r="O53" s="10"/>
    </row>
    <row r="54" spans="1:16" s="3" customFormat="1" ht="15.75" x14ac:dyDescent="0.25">
      <c r="A54" s="3" t="s">
        <v>54</v>
      </c>
      <c r="B54" s="4"/>
      <c r="C54" s="4"/>
      <c r="D54" s="4"/>
      <c r="E54" s="4"/>
      <c r="F54" s="4"/>
      <c r="G54" s="4"/>
      <c r="H54" s="4"/>
      <c r="I54" s="4"/>
      <c r="J54" s="4"/>
      <c r="K54" s="4">
        <v>2224.67</v>
      </c>
      <c r="L54" s="4"/>
      <c r="M54" s="4"/>
      <c r="N54" s="4"/>
      <c r="O54" s="10"/>
    </row>
    <row r="55" spans="1:16" s="3" customFormat="1" ht="15.75" x14ac:dyDescent="0.25">
      <c r="A55" s="3" t="s">
        <v>52</v>
      </c>
      <c r="B55" s="4"/>
      <c r="C55" s="4"/>
      <c r="D55" s="4"/>
      <c r="E55" s="4"/>
      <c r="F55" s="4"/>
      <c r="G55" s="4"/>
      <c r="H55" s="4"/>
      <c r="I55" s="4"/>
      <c r="J55" s="4">
        <v>250</v>
      </c>
      <c r="K55" s="4"/>
      <c r="L55" s="4"/>
      <c r="M55" s="4"/>
      <c r="N55" s="4"/>
      <c r="O55" s="10"/>
    </row>
    <row r="56" spans="1:16" s="3" customFormat="1" ht="15.75" x14ac:dyDescent="0.25">
      <c r="A56" s="3" t="s">
        <v>53</v>
      </c>
      <c r="B56" s="4"/>
      <c r="C56" s="4"/>
      <c r="D56" s="4"/>
      <c r="E56" s="4"/>
      <c r="F56" s="4"/>
      <c r="G56" s="4"/>
      <c r="H56" s="4"/>
      <c r="I56" s="4"/>
      <c r="J56" s="4">
        <v>250</v>
      </c>
      <c r="K56" s="4"/>
      <c r="L56" s="4"/>
      <c r="M56" s="4"/>
      <c r="N56" s="4"/>
      <c r="O56" s="10"/>
    </row>
    <row r="57" spans="1:16" s="3" customFormat="1" ht="15.75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0"/>
    </row>
    <row r="58" spans="1:16" s="7" customFormat="1" ht="15.75" x14ac:dyDescent="0.25">
      <c r="A58" s="34" t="s">
        <v>45</v>
      </c>
      <c r="B58" s="4">
        <f>SUM(B50:B56)</f>
        <v>2427.75</v>
      </c>
      <c r="C58" s="4">
        <f>SUM(C50:C50)</f>
        <v>0</v>
      </c>
      <c r="D58" s="4">
        <f>SUM(D50:D50)</f>
        <v>0</v>
      </c>
      <c r="E58" s="4">
        <f>SUM(E50:E50)</f>
        <v>0</v>
      </c>
      <c r="F58" s="4">
        <f>SUM(F50:F56)</f>
        <v>757.76</v>
      </c>
      <c r="G58" s="4">
        <f>SUM(G50:G56)</f>
        <v>2014.75</v>
      </c>
      <c r="H58" s="4">
        <f>SUM(H50:H57)</f>
        <v>4802.45</v>
      </c>
      <c r="I58" s="4">
        <f>SUM(I50:I50)</f>
        <v>0</v>
      </c>
      <c r="J58" s="4">
        <f>SUM(J50:J56)</f>
        <v>1805.93</v>
      </c>
      <c r="K58" s="4">
        <f>SUM(K50:K57)</f>
        <v>2940.6</v>
      </c>
      <c r="L58" s="4">
        <f>SUM(L50:L57)</f>
        <v>1093.9000000000001</v>
      </c>
      <c r="M58" s="4">
        <f>SUM(M50:M57)</f>
        <v>1044</v>
      </c>
      <c r="N58" s="2"/>
      <c r="O58" s="9"/>
    </row>
    <row r="59" spans="1:16" s="3" customFormat="1" ht="15.75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s="1" customFormat="1" ht="15.75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6" s="17" customFormat="1" ht="15.75" x14ac:dyDescent="0.25">
      <c r="A61" s="17" t="s">
        <v>35</v>
      </c>
      <c r="B61" s="16">
        <f>B8</f>
        <v>25946.46</v>
      </c>
      <c r="C61" s="16">
        <f>B64</f>
        <v>22455.059999999998</v>
      </c>
      <c r="D61" s="16">
        <f t="shared" ref="D61:M61" si="7">C64</f>
        <v>23567.21</v>
      </c>
      <c r="E61" s="16">
        <f t="shared" si="7"/>
        <v>22607.079999999998</v>
      </c>
      <c r="F61" s="16">
        <f t="shared" si="7"/>
        <v>20545.659999999996</v>
      </c>
      <c r="G61" s="16">
        <f t="shared" si="7"/>
        <v>20397.899999999998</v>
      </c>
      <c r="H61" s="16">
        <f t="shared" si="7"/>
        <v>20428.159999999996</v>
      </c>
      <c r="I61" s="16">
        <f t="shared" si="7"/>
        <v>17783.539999999997</v>
      </c>
      <c r="J61" s="16">
        <f t="shared" si="7"/>
        <v>17756.109999999997</v>
      </c>
      <c r="K61" s="16">
        <f t="shared" si="7"/>
        <v>22154.709999999995</v>
      </c>
      <c r="L61" s="16">
        <f t="shared" si="7"/>
        <v>22501.799999999996</v>
      </c>
      <c r="M61" s="16">
        <f t="shared" si="7"/>
        <v>43866.409999999996</v>
      </c>
      <c r="N61" s="16"/>
    </row>
    <row r="62" spans="1:16" s="17" customFormat="1" ht="15.75" x14ac:dyDescent="0.25">
      <c r="A62" s="17" t="s">
        <v>19</v>
      </c>
      <c r="B62" s="16">
        <f>B33+B47</f>
        <v>0</v>
      </c>
      <c r="C62" s="16">
        <f t="shared" ref="C62:M62" si="8">C8+C33+C47</f>
        <v>1916</v>
      </c>
      <c r="D62" s="16">
        <f t="shared" si="8"/>
        <v>0</v>
      </c>
      <c r="E62" s="16">
        <f t="shared" si="8"/>
        <v>0</v>
      </c>
      <c r="F62" s="16">
        <f t="shared" si="8"/>
        <v>1775</v>
      </c>
      <c r="G62" s="16">
        <f t="shared" si="8"/>
        <v>2145</v>
      </c>
      <c r="H62" s="16">
        <f t="shared" si="8"/>
        <v>2350</v>
      </c>
      <c r="I62" s="16">
        <f t="shared" si="8"/>
        <v>0</v>
      </c>
      <c r="J62" s="16">
        <f t="shared" si="8"/>
        <v>6995</v>
      </c>
      <c r="K62" s="16">
        <f t="shared" si="8"/>
        <v>3287.69</v>
      </c>
      <c r="L62" s="16">
        <f t="shared" si="8"/>
        <v>22623</v>
      </c>
      <c r="M62" s="16">
        <f t="shared" si="8"/>
        <v>2258</v>
      </c>
      <c r="N62" s="16">
        <f>SUM(B62:M62)</f>
        <v>43349.69</v>
      </c>
      <c r="P62" s="16"/>
    </row>
    <row r="63" spans="1:16" s="17" customFormat="1" ht="15.75" x14ac:dyDescent="0.25">
      <c r="A63" s="17" t="s">
        <v>20</v>
      </c>
      <c r="B63" s="16">
        <f t="shared" ref="B63:M63" si="9">B28+B37+B58</f>
        <v>3491.4</v>
      </c>
      <c r="C63" s="16">
        <f t="shared" si="9"/>
        <v>803.85</v>
      </c>
      <c r="D63" s="16">
        <f t="shared" si="9"/>
        <v>960.13</v>
      </c>
      <c r="E63" s="16">
        <f t="shared" si="9"/>
        <v>2061.42</v>
      </c>
      <c r="F63" s="16">
        <f t="shared" si="9"/>
        <v>1922.76</v>
      </c>
      <c r="G63" s="16">
        <f t="shared" si="9"/>
        <v>2114.7399999999998</v>
      </c>
      <c r="H63" s="16">
        <f t="shared" si="9"/>
        <v>4994.62</v>
      </c>
      <c r="I63" s="16">
        <f t="shared" si="9"/>
        <v>27.43</v>
      </c>
      <c r="J63" s="16">
        <f t="shared" si="9"/>
        <v>2596.4</v>
      </c>
      <c r="K63" s="16">
        <f t="shared" si="9"/>
        <v>2940.6</v>
      </c>
      <c r="L63" s="16">
        <f t="shared" si="9"/>
        <v>1258.3900000000001</v>
      </c>
      <c r="M63" s="16">
        <f t="shared" si="9"/>
        <v>19188.29</v>
      </c>
      <c r="N63" s="16">
        <f>SUM(B63:M63)</f>
        <v>42360.03</v>
      </c>
      <c r="P63" s="16"/>
    </row>
    <row r="64" spans="1:16" s="17" customFormat="1" ht="15.75" x14ac:dyDescent="0.25">
      <c r="A64" s="17" t="s">
        <v>21</v>
      </c>
      <c r="B64" s="16">
        <f>B61+B62-B63</f>
        <v>22455.059999999998</v>
      </c>
      <c r="C64" s="16">
        <f t="shared" ref="C64:M64" si="10">C61+C62-C63</f>
        <v>23567.21</v>
      </c>
      <c r="D64" s="16">
        <f t="shared" si="10"/>
        <v>22607.079999999998</v>
      </c>
      <c r="E64" s="16">
        <f t="shared" si="10"/>
        <v>20545.659999999996</v>
      </c>
      <c r="F64" s="16">
        <f t="shared" si="10"/>
        <v>20397.899999999998</v>
      </c>
      <c r="G64" s="16">
        <f t="shared" si="10"/>
        <v>20428.159999999996</v>
      </c>
      <c r="H64" s="16">
        <f t="shared" si="10"/>
        <v>17783.539999999997</v>
      </c>
      <c r="I64" s="16">
        <f t="shared" si="10"/>
        <v>17756.109999999997</v>
      </c>
      <c r="J64" s="16">
        <f t="shared" si="10"/>
        <v>22154.709999999995</v>
      </c>
      <c r="K64" s="16">
        <f t="shared" si="10"/>
        <v>22501.799999999996</v>
      </c>
      <c r="L64" s="16">
        <f t="shared" si="10"/>
        <v>43866.409999999996</v>
      </c>
      <c r="M64" s="16">
        <f t="shared" si="10"/>
        <v>26936.119999999995</v>
      </c>
      <c r="N64" s="16"/>
      <c r="P64" s="16"/>
    </row>
  </sheetData>
  <mergeCells count="2">
    <mergeCell ref="A1:P1"/>
    <mergeCell ref="A2:P2"/>
  </mergeCells>
  <printOptions gridLines="1"/>
  <pageMargins left="0.5" right="0.25" top="0.4" bottom="0.4" header="0" footer="0"/>
  <pageSetup paperSize="5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2019-05-02T02:28:25Z</cp:lastPrinted>
  <dcterms:created xsi:type="dcterms:W3CDTF">2016-09-29T13:48:27Z</dcterms:created>
  <dcterms:modified xsi:type="dcterms:W3CDTF">2019-05-02T11:32:59Z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