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inity-health.org\corp\HQ\TH\home\T\fcpn6513\Documents\Tyra\Links_20\Treasurer\MonthlyReports\"/>
    </mc:Choice>
  </mc:AlternateContent>
  <xr:revisionPtr revIDLastSave="0" documentId="13_ncr:1_{898ECFC0-3E95-4DCD-80FE-20CDE8621D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11" i="1"/>
  <c r="N10" i="1"/>
  <c r="P10" i="1"/>
  <c r="N11" i="2"/>
  <c r="N12" i="2"/>
  <c r="N21" i="2"/>
  <c r="P21" i="2" s="1"/>
  <c r="N20" i="2"/>
  <c r="P20" i="2" s="1"/>
  <c r="N13" i="2"/>
  <c r="P13" i="2" s="1"/>
  <c r="N25" i="1" l="1"/>
  <c r="N28" i="2"/>
  <c r="P28" i="2" s="1"/>
  <c r="N29" i="2"/>
  <c r="P29" i="2" s="1"/>
  <c r="N30" i="2"/>
  <c r="P30" i="2" s="1"/>
  <c r="N14" i="2"/>
  <c r="N15" i="2"/>
  <c r="N16" i="2"/>
  <c r="N17" i="2"/>
  <c r="N18" i="2"/>
  <c r="N19" i="2"/>
  <c r="N22" i="2"/>
  <c r="N23" i="2"/>
  <c r="P23" i="2" s="1"/>
  <c r="N24" i="2"/>
  <c r="P24" i="2" s="1"/>
  <c r="N25" i="2"/>
  <c r="P25" i="2" s="1"/>
  <c r="N26" i="2"/>
  <c r="P26" i="2" s="1"/>
  <c r="N27" i="2"/>
  <c r="P27" i="2" s="1"/>
  <c r="O31" i="2"/>
  <c r="O25" i="1"/>
  <c r="B43" i="2" l="1"/>
  <c r="M45" i="2"/>
  <c r="L45" i="2"/>
  <c r="K45" i="2"/>
  <c r="J45" i="2"/>
  <c r="I45" i="2"/>
  <c r="H45" i="2"/>
  <c r="G45" i="2"/>
  <c r="F45" i="2"/>
  <c r="E45" i="2"/>
  <c r="D45" i="2"/>
  <c r="C45" i="2"/>
  <c r="B45" i="2"/>
  <c r="P22" i="2"/>
  <c r="P19" i="2"/>
  <c r="P18" i="2"/>
  <c r="P17" i="2"/>
  <c r="P16" i="2"/>
  <c r="P15" i="2"/>
  <c r="P14" i="2"/>
  <c r="P12" i="2"/>
  <c r="P11" i="2"/>
  <c r="M7" i="2"/>
  <c r="M44" i="2" s="1"/>
  <c r="L7" i="2"/>
  <c r="L44" i="2" s="1"/>
  <c r="K7" i="2"/>
  <c r="K44" i="2" s="1"/>
  <c r="J7" i="2"/>
  <c r="J44" i="2" s="1"/>
  <c r="I7" i="2"/>
  <c r="I44" i="2" s="1"/>
  <c r="H7" i="2"/>
  <c r="H44" i="2" s="1"/>
  <c r="G7" i="2"/>
  <c r="G44" i="2" s="1"/>
  <c r="F7" i="2"/>
  <c r="F44" i="2" s="1"/>
  <c r="E7" i="2"/>
  <c r="E44" i="2" s="1"/>
  <c r="D7" i="2"/>
  <c r="D44" i="2" s="1"/>
  <c r="C7" i="2"/>
  <c r="C44" i="2" s="1"/>
  <c r="P17" i="1"/>
  <c r="P13" i="1"/>
  <c r="B32" i="1"/>
  <c r="B46" i="2" l="1"/>
  <c r="C43" i="2" s="1"/>
  <c r="C46" i="2" s="1"/>
  <c r="D43" i="2" s="1"/>
  <c r="D46" i="2" s="1"/>
  <c r="E43" i="2" s="1"/>
  <c r="E46" i="2" s="1"/>
  <c r="F43" i="2" s="1"/>
  <c r="F46" i="2" s="1"/>
  <c r="G43" i="2" s="1"/>
  <c r="G46" i="2" s="1"/>
  <c r="H43" i="2" s="1"/>
  <c r="H46" i="2" s="1"/>
  <c r="I43" i="2" s="1"/>
  <c r="I46" i="2" s="1"/>
  <c r="J43" i="2" s="1"/>
  <c r="J46" i="2" s="1"/>
  <c r="K43" i="2" s="1"/>
  <c r="K46" i="2" s="1"/>
  <c r="L43" i="2" s="1"/>
  <c r="L46" i="2" s="1"/>
  <c r="M43" i="2" s="1"/>
  <c r="M46" i="2" s="1"/>
  <c r="N30" i="1"/>
  <c r="N28" i="1"/>
  <c r="M7" i="1" l="1"/>
  <c r="M33" i="1" s="1"/>
  <c r="L7" i="1"/>
  <c r="L33" i="1" s="1"/>
  <c r="K33" i="1"/>
  <c r="J7" i="1"/>
  <c r="J33" i="1" s="1"/>
  <c r="I7" i="1"/>
  <c r="I33" i="1" s="1"/>
  <c r="H7" i="1"/>
  <c r="H33" i="1" s="1"/>
  <c r="G7" i="1"/>
  <c r="G33" i="1" s="1"/>
  <c r="F7" i="1"/>
  <c r="F33" i="1" s="1"/>
  <c r="E7" i="1"/>
  <c r="E33" i="1" s="1"/>
  <c r="D7" i="1"/>
  <c r="D33" i="1" s="1"/>
  <c r="C7" i="1"/>
  <c r="C33" i="1" s="1"/>
  <c r="M25" i="1"/>
  <c r="M34" i="1" s="1"/>
  <c r="L25" i="1"/>
  <c r="L34" i="1" s="1"/>
  <c r="K25" i="1"/>
  <c r="K34" i="1" s="1"/>
  <c r="J25" i="1"/>
  <c r="J34" i="1" s="1"/>
  <c r="I34" i="1"/>
  <c r="H34" i="1"/>
  <c r="G34" i="1"/>
  <c r="F25" i="1"/>
  <c r="F34" i="1" s="1"/>
  <c r="E25" i="1"/>
  <c r="E34" i="1" s="1"/>
  <c r="D25" i="1"/>
  <c r="D34" i="1" s="1"/>
  <c r="C25" i="1"/>
  <c r="C34" i="1" s="1"/>
  <c r="P19" i="1"/>
  <c r="P18" i="1"/>
  <c r="B25" i="1" l="1"/>
  <c r="B34" i="1" s="1"/>
  <c r="P24" i="1" l="1"/>
  <c r="P23" i="1"/>
  <c r="P22" i="1"/>
  <c r="P21" i="1"/>
  <c r="P20" i="1"/>
  <c r="P16" i="1" l="1"/>
  <c r="P15" i="1"/>
  <c r="P12" i="1"/>
  <c r="P11" i="1"/>
  <c r="P14" i="1" l="1"/>
  <c r="P25" i="1" s="1"/>
  <c r="B35" i="1"/>
  <c r="C32" i="1" s="1"/>
  <c r="C35" i="1" s="1"/>
  <c r="D32" i="1" s="1"/>
  <c r="D35" i="1" s="1"/>
  <c r="E32" i="1" s="1"/>
  <c r="E35" i="1" l="1"/>
  <c r="F32" i="1" s="1"/>
  <c r="F35" i="1" s="1"/>
  <c r="G32" i="1" s="1"/>
  <c r="G35" i="1" s="1"/>
  <c r="H32" i="1" s="1"/>
  <c r="H35" i="1" s="1"/>
  <c r="I32" i="1" s="1"/>
  <c r="I35" i="1" s="1"/>
  <c r="J32" i="1" s="1"/>
  <c r="J35" i="1" s="1"/>
  <c r="K32" i="1" s="1"/>
  <c r="K35" i="1" s="1"/>
  <c r="L32" i="1" s="1"/>
  <c r="L35" i="1" s="1"/>
  <c r="M32" i="1" s="1"/>
  <c r="M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Tomlin</author>
    <author>tc={FAE95CCD-FD97-495D-A846-CCD98DF1260A}</author>
    <author>tc={189CD934-E2CA-4B65-B1D3-FDDC4BA02F3C}</author>
    <author>tc={1810B81F-4F38-4A9E-BDB0-9C1580F9A794}</author>
    <author>tc={A6E142E1-DD56-4BB5-A894-15088E24502A}</author>
    <author>tc={FC11A9F1-EF2D-4948-8BE7-422AE93599D2}</author>
    <author>tc={12920B5B-3A9E-4ED8-B6DE-F46B35603A49}</author>
    <author>tc={651C24D3-37EF-49B1-B6AE-7982C0E305F5}</author>
    <author>tc={A6E01D11-B2B9-41F4-9ABE-01B8231FBC2E}</author>
    <author>tc={A799F6D9-36FB-429F-A9A0-331E7DDF99A0}</author>
    <author>tc={E6323856-796A-4FAA-8C98-B0D1068A8726}</author>
    <author>tc={4DAEBD10-7A14-4A75-A6AC-20178CC101A7}</author>
    <author>tc={6FEDEF3C-E27E-41B4-9C94-7107AD1979BA}</author>
  </authors>
  <commentList>
    <comment ref="B12" authorId="0" shapeId="0" xr:uid="{1DDB1F9B-E19E-4374-88ED-311F763101B9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May balance. Sept deposit</t>
        </r>
      </text>
    </comment>
    <comment ref="I12" authorId="1" shapeId="0" xr:uid="{FAE95CCD-FD97-495D-A846-CCD98DF1260A}">
      <text>
        <t>[Threaded comment]
Your version of Excel allows you to read this threaded comment; however, any edits to it will get removed if the file is opened in a newer version of Excel. Learn more: https://go.microsoft.com/fwlink/?linkid=870924
Comment:
    Feb deposit</t>
      </text>
    </comment>
    <comment ref="C16" authorId="2" shapeId="0" xr:uid="{189CD934-E2CA-4B65-B1D3-FDDC4BA02F3C}">
      <text>
        <t>[Threaded comment]
Your version of Excel allows you to read this threaded comment; however, any edits to it will get removed if the file is opened in a newer version of Excel. Learn more: https://go.microsoft.com/fwlink/?linkid=870924
Comment:
    PW registration</t>
      </text>
    </comment>
    <comment ref="D16" authorId="3" shapeId="0" xr:uid="{1810B81F-4F38-4A9E-BDB0-9C1580F9A794}">
      <text>
        <t>[Threaded comment]
Your version of Excel allows you to read this threaded comment; however, any edits to it will get removed if the file is opened in a newer version of Excel. Learn more: https://go.microsoft.com/fwlink/?linkid=870924
Comment:
    VP lodging</t>
      </text>
    </comment>
    <comment ref="E16" authorId="4" shapeId="0" xr:uid="{A6E142E1-DD56-4BB5-A894-15088E24502A}">
      <text>
        <t>[Threaded comment]
Your version of Excel allows you to read this threaded comment; however, any edits to it will get removed if the file is opened in a newer version of Excel. Learn more: https://go.microsoft.com/fwlink/?linkid=870924
Comment:
    Pres lodging</t>
      </text>
    </comment>
    <comment ref="B30" authorId="5" shapeId="0" xr:uid="{FC11A9F1-EF2D-4948-8BE7-422AE93599D2}">
      <text>
        <t>[Threaded comment]
Your version of Excel allows you to read this threaded comment; however, any edits to it will get removed if the file is opened in a newer version of Excel. Learn more: https://go.microsoft.com/fwlink/?linkid=870924
Comment:
    alumna expenses and storage fees</t>
      </text>
    </comment>
    <comment ref="C30" authorId="6" shapeId="0" xr:uid="{12920B5B-3A9E-4ED8-B6DE-F46B35603A49}">
      <text>
        <t>[Threaded comment]
Your version of Excel allows you to read this threaded comment; however, any edits to it will get removed if the file is opened in a newer version of Excel. Learn more: https://go.microsoft.com/fwlink/?linkid=870924
Comment:
    street sign event</t>
      </text>
    </comment>
    <comment ref="D30" authorId="7" shapeId="0" xr:uid="{651C24D3-37EF-49B1-B6AE-7982C0E305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insurance for soiree and storage fee</t>
      </text>
    </comment>
    <comment ref="E30" authorId="8" shapeId="0" xr:uid="{A6E01D11-B2B9-41F4-9ABE-01B8231FBC2E}">
      <text>
        <t>[Threaded comment]
Your version of Excel allows you to read this threaded comment; however, any edits to it will get removed if the file is opened in a newer version of Excel. Learn more: https://go.microsoft.com/fwlink/?linkid=870924
Comment:
    retreat facility fee</t>
      </text>
    </comment>
    <comment ref="F30" authorId="9" shapeId="0" xr:uid="{A799F6D9-36FB-429F-A9A0-331E7DDF99A0}">
      <text>
        <t>[Threaded comment]
Your version of Excel allows you to read this threaded comment; however, any edits to it will get removed if the file is opened in a newer version of Excel. Learn more: https://go.microsoft.com/fwlink/?linkid=870924
Comment:
    Gifts for Links walk</t>
      </text>
    </comment>
    <comment ref="G30" authorId="0" shapeId="0" xr:uid="{285CC607-2DC0-4751-8B2C-DFD13EAEC88F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storage fee</t>
        </r>
      </text>
    </comment>
    <comment ref="H30" authorId="0" shapeId="0" xr:uid="{253C463F-B3E6-4A0A-B50B-7112BA3D0179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storage fee
</t>
        </r>
      </text>
    </comment>
    <comment ref="I30" authorId="10" shapeId="0" xr:uid="{E6323856-796A-4FAA-8C98-B0D1068A8726}">
      <text>
        <t>[Threaded comment]
Your version of Excel allows you to read this threaded comment; however, any edits to it will get removed if the file is opened in a newer version of Excel. Learn more: https://go.microsoft.com/fwlink/?linkid=870924
Comment:
    storage</t>
      </text>
    </comment>
    <comment ref="J30" authorId="11" shapeId="0" xr:uid="{4DAEBD10-7A14-4A75-A6AC-20178CC101A7}">
      <text>
        <t>[Threaded comment]
Your version of Excel allows you to read this threaded comment; however, any edits to it will get removed if the file is opened in a newer version of Excel. Learn more: https://go.microsoft.com/fwlink/?linkid=870924
Comment:
    Storage fee and Alumna flowers</t>
      </text>
    </comment>
    <comment ref="L30" authorId="12" shapeId="0" xr:uid="{6FEDEF3C-E27E-41B4-9C94-7107AD1979BA}">
      <text>
        <t>[Threaded comment]
Your version of Excel allows you to read this threaded comment; however, any edits to it will get removed if the file is opened in a newer version of Excel. Learn more: https://go.microsoft.com/fwlink/?linkid=870924
Comment:
    Feb?March storage fee</t>
      </text>
    </comment>
    <comment ref="L38" authorId="0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<sst xmlns="http://schemas.openxmlformats.org/spreadsheetml/2006/main" count="106" uniqueCount="71">
  <si>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</si>
  <si>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</si>
  <si>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</si>
  <si>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</si>
  <si>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</si>
  <si>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</si>
  <si>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</si>
  <si>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</si>
  <si>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</si>
  <si>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</si>
  <si>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</si>
  <si>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</si>
  <si>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</si>
  <si>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</si>
  <si>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</si>
  <si>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</si>
  <si>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</si>
  <si>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</si>
  <si>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</si>
  <si>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</si>
  <si>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</si>
  <si>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</si>
  <si>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Video/Archive Supplies</t>
  </si>
  <si>
    <t>Christmas Family Sponsorship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</si>
  <si>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</si>
  <si>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</si>
  <si>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</si>
  <si>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</si>
  <si>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</si>
  <si>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</si>
  <si>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</si>
  <si>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</si>
  <si>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</si>
  <si>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Links Foundation Fee</t>
  </si>
  <si>
    <t>Income</t>
  </si>
  <si>
    <t>Expenses</t>
  </si>
  <si>
    <t>The Links Incorporated, Detroit (MI) Chapter</t>
  </si>
  <si>
    <t>Balance Forward</t>
  </si>
  <si>
    <t>HBCU</t>
  </si>
  <si>
    <t>Thanksgiving Family Sholarship</t>
  </si>
  <si>
    <t>Meeting Food/Rental DGC</t>
  </si>
  <si>
    <t>Advertisements</t>
  </si>
  <si>
    <t>Hospitality/Amenities/Bereavements</t>
  </si>
  <si>
    <t>Delegates Nationals</t>
  </si>
  <si>
    <t>Delegates Central Area</t>
  </si>
  <si>
    <t>Bonding</t>
  </si>
  <si>
    <t>Audit/Tax Prep</t>
  </si>
  <si>
    <t>Office Supplies/Postage/Copies</t>
  </si>
  <si>
    <t>Chapter Photo</t>
  </si>
  <si>
    <t>PO Box renewal</t>
  </si>
  <si>
    <t>Presidents Meeting Expenses</t>
  </si>
  <si>
    <t>Website</t>
  </si>
  <si>
    <t>Presidents Sisterhood Award</t>
  </si>
  <si>
    <t>Chapter Recognition Award- Outgoing President</t>
  </si>
  <si>
    <t>Metro Detroit Freindship Seed Money</t>
  </si>
  <si>
    <t>Social Media</t>
  </si>
  <si>
    <t>Expenses- Bank fees</t>
  </si>
  <si>
    <t>New Member Orientation</t>
  </si>
  <si>
    <t>Vision 2020 Foundation</t>
  </si>
  <si>
    <t>NSF Checks/Bank Fees/Refunds</t>
  </si>
  <si>
    <t>2023/2024 Dues</t>
  </si>
  <si>
    <t>2023-2024 Dues to Nationals</t>
  </si>
  <si>
    <t>2023-2024 Dues and Fees Collected</t>
  </si>
  <si>
    <t>Program Expenses for May 1, 2023 through April 31, 2024</t>
  </si>
  <si>
    <t>Balance Forward from 2022-23 Budget Year</t>
  </si>
  <si>
    <t>Non budgeted activites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</si>
  <si>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2023 through April 31, 2024</t>
    </r>
  </si>
  <si>
    <t>Paypal Fees</t>
  </si>
  <si>
    <t>Eventbrite/Quickbooks Software</t>
  </si>
  <si>
    <t>Due To Nationals</t>
  </si>
  <si>
    <t>Black K.A.R.E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</si>
</sst>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" fontId="0" fillId="0" borderId="0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Fill="1" applyBorder="1" applyAlignment="1">
      <alignment horizontal="left"/>
    </xf>
    <xf numFmtId="4" fontId="1" fillId="6" borderId="1" xfId="0" applyNumberFormat="1" applyFont="1" applyFill="1" applyBorder="1"/>
    <xf numFmtId="0" fontId="3" fillId="7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" fillId="0" borderId="1" xfId="0" applyFont="1" applyFill="1" applyBorder="1"/>
    <xf numFmtId="0" fontId="12" fillId="0" borderId="1" xfId="0" applyFont="1" applyBorder="1"/>
    <xf numFmtId="4" fontId="11" fillId="0" borderId="1" xfId="0" applyNumberFormat="1" applyFont="1" applyBorder="1"/>
    <xf numFmtId="4" fontId="11" fillId="6" borderId="1" xfId="0" applyNumberFormat="1" applyFont="1" applyFill="1" applyBorder="1"/>
    <xf numFmtId="4" fontId="12" fillId="0" borderId="1" xfId="0" applyNumberFormat="1" applyFont="1" applyBorder="1"/>
    <xf numFmtId="4" fontId="12" fillId="6" borderId="1" xfId="0" applyNumberFormat="1" applyFont="1" applyFill="1" applyBorder="1"/>
    <xf numFmtId="0" fontId="1" fillId="8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510541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2190287</xdr:colOff>
      <xdr:row>1</xdr:row>
      <xdr:rowOff>321945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B3A4CC76-2851-4275-AC19-7D718F6C6A7A}" userId="Tyra Evans" providerId="None"/>
  <person displayName="Tyra Tomlin" id="{542E5C6F-FE6B-4DDB-8751-7A2A6FDDA1A8}" userId="Tyra Tomli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2" dT="2024-02-27T22:51:21.01" personId="{542E5C6F-FE6B-4DDB-8751-7A2A6FDDA1A8}" id="{FAE95CCD-FD97-495D-A846-CCD98DF1260A}">
    <text>Feb deposit</text>
  </threadedComment>
  <threadedComment ref="C16" dT="2023-06-27T19:14:15.73" personId="{542E5C6F-FE6B-4DDB-8751-7A2A6FDDA1A8}" id="{189CD934-E2CA-4B65-B1D3-FDDC4BA02F3C}">
    <text>PW registration</text>
  </threadedComment>
  <threadedComment ref="D16" dT="2023-07-18T20:11:21.57" personId="{542E5C6F-FE6B-4DDB-8751-7A2A6FDDA1A8}" id="{1810B81F-4F38-4A9E-BDB0-9C1580F9A794}">
    <text>VP lodging</text>
  </threadedComment>
  <threadedComment ref="E16" dT="2023-07-18T20:11:34.70" personId="{542E5C6F-FE6B-4DDB-8751-7A2A6FDDA1A8}" id="{A6E142E1-DD56-4BB5-A894-15088E24502A}">
    <text>Pres lodging</text>
  </threadedComment>
  <threadedComment ref="B30" dT="2023-06-27T19:22:47.92" personId="{542E5C6F-FE6B-4DDB-8751-7A2A6FDDA1A8}" id="{FC11A9F1-EF2D-4948-8BE7-422AE93599D2}">
    <text>alumna expenses and storage fees</text>
  </threadedComment>
  <threadedComment ref="C30" dT="2023-06-27T19:15:24.17" personId="{542E5C6F-FE6B-4DDB-8751-7A2A6FDDA1A8}" id="{12920B5B-3A9E-4ED8-B6DE-F46B35603A49}">
    <text>street sign event</text>
  </threadedComment>
  <threadedComment ref="D30" dT="2023-07-18T20:07:50.90" personId="{542E5C6F-FE6B-4DDB-8751-7A2A6FDDA1A8}" id="{651C24D3-37EF-49B1-B6AE-7982C0E305F5}">
    <text>insurance for soiree and storage fee</text>
  </threadedComment>
  <threadedComment ref="E30" dT="2023-07-18T20:08:05.96" personId="{542E5C6F-FE6B-4DDB-8751-7A2A6FDDA1A8}" id="{A6E01D11-B2B9-41F4-9ABE-01B8231FBC2E}">
    <text>retreat facility fee</text>
  </threadedComment>
  <threadedComment ref="F30" dT="2023-10-04T22:47:58.36" personId="{542E5C6F-FE6B-4DDB-8751-7A2A6FDDA1A8}" id="{A799F6D9-36FB-429F-A9A0-331E7DDF99A0}">
    <text>Gifts for Links walk</text>
  </threadedComment>
  <threadedComment ref="I30" dT="2024-01-14T21:20:18.13" personId="{542E5C6F-FE6B-4DDB-8751-7A2A6FDDA1A8}" id="{E6323856-796A-4FAA-8C98-B0D1068A8726}">
    <text>storage</text>
  </threadedComment>
  <threadedComment ref="J30" dT="2024-02-27T22:53:21.16" personId="{542E5C6F-FE6B-4DDB-8751-7A2A6FDDA1A8}" id="{4DAEBD10-7A14-4A75-A6AC-20178CC101A7}">
    <text>Storage fee and Alumna flowers</text>
  </threadedComment>
  <threadedComment ref="L30" dT="2024-04-07T22:08:53.80" personId="{B3A4CC76-2851-4275-AC19-7D718F6C6A7A}" id="{6FEDEF3C-E27E-41B4-9C94-7107AD1979BA}">
    <text>Feb?March storage fee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opLeftCell="A2" zoomScaleNormal="100" workbookViewId="0">
      <pane xSplit="1" topLeftCell="G1" activePane="topRight" state="frozen"/>
      <selection pane="topRight" activeCell="J12" sqref="J12"/>
    </sheetView>
  </sheetViews>
  <sheetFormatPr defaultRowHeight="14.4" x14ac:dyDescent="0.3"/>
  <cols>
    <col min="1" max="1" width="45.44140625" customWidth="1"/>
    <col min="2" max="2" width="13.5546875" style="5" customWidth="1"/>
    <col min="3" max="3" width="7.44140625" style="4" customWidth="1"/>
    <col min="4" max="4" width="9" style="4" customWidth="1"/>
    <col min="5" max="5" width="6.21875" style="4" customWidth="1"/>
    <col min="6" max="6" width="11.5546875" style="4" customWidth="1"/>
    <col min="7" max="7" width="11.33203125" style="4" customWidth="1"/>
    <col min="8" max="8" width="11.21875" style="4" customWidth="1"/>
    <col min="9" max="9" width="13.109375" style="4" customWidth="1"/>
    <col min="10" max="10" width="15.44140625" style="4" customWidth="1"/>
    <col min="11" max="11" width="11.109375" style="4" customWidth="1"/>
    <col min="12" max="12" width="13.5546875" style="4" customWidth="1"/>
    <col min="13" max="13" width="11.109375" style="4" customWidth="1"/>
    <col min="14" max="14" width="15.5546875" customWidth="1"/>
    <col min="15" max="15" width="14.44140625" customWidth="1"/>
    <col min="16" max="16" width="15.77734375" customWidth="1"/>
  </cols>
  <sheetData>
    <row r="1" spans="1:16" s="1" customFormat="1" ht="28.8" x14ac:dyDescent="0.55000000000000004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1" customFormat="1" ht="28.8" x14ac:dyDescent="0.55000000000000004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9" customFormat="1" ht="17.399999999999999" x14ac:dyDescent="0.35">
      <c r="A3" s="32">
        <v>45047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64</v>
      </c>
      <c r="B5" s="31">
        <v>30740.49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30740.49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/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40" customFormat="1" ht="17.399999999999999" x14ac:dyDescent="0.35">
      <c r="A10" s="40" t="s">
        <v>70</v>
      </c>
      <c r="B10" s="39"/>
      <c r="C10" s="39"/>
      <c r="D10" s="39"/>
      <c r="E10" s="39"/>
      <c r="F10" s="39"/>
      <c r="G10" s="39"/>
      <c r="H10" s="39"/>
      <c r="I10" s="39">
        <v>1661.68</v>
      </c>
      <c r="J10" s="39">
        <v>1080</v>
      </c>
      <c r="K10" s="39"/>
      <c r="L10" s="39">
        <v>1037.5</v>
      </c>
      <c r="M10" s="39"/>
      <c r="N10" s="20">
        <f>F10+G10+H10+I10+J10+K10+L10</f>
        <v>3779.1800000000003</v>
      </c>
      <c r="O10" s="47">
        <v>10000</v>
      </c>
      <c r="P10" s="47">
        <f>O10-N10</f>
        <v>6220.82</v>
      </c>
    </row>
    <row r="11" spans="1:16" s="2" customFormat="1" ht="17.399999999999999" x14ac:dyDescent="0.3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0">
        <f>F11+G11+H11+I11+J11+K11+L11</f>
        <v>0</v>
      </c>
      <c r="O11" s="3">
        <v>750</v>
      </c>
      <c r="P11" s="3">
        <f>O11-N11</f>
        <v>750</v>
      </c>
    </row>
    <row r="12" spans="1:16" s="2" customFormat="1" ht="17.399999999999999" x14ac:dyDescent="0.35">
      <c r="A12" s="2" t="s">
        <v>25</v>
      </c>
      <c r="B12" s="3"/>
      <c r="C12" s="3"/>
      <c r="D12" s="3"/>
      <c r="E12" s="3"/>
      <c r="F12" s="3"/>
      <c r="G12" s="3"/>
      <c r="H12" s="3">
        <v>154.94</v>
      </c>
      <c r="I12" s="3"/>
      <c r="J12" s="3"/>
      <c r="K12" s="3"/>
      <c r="L12" s="3"/>
      <c r="M12" s="3"/>
      <c r="N12" s="20">
        <f t="shared" ref="N12:N23" si="1">F12+G12+H12+I12+J12+K12+L12</f>
        <v>154.94</v>
      </c>
      <c r="O12" s="3">
        <v>1000</v>
      </c>
      <c r="P12" s="3">
        <f t="shared" ref="P12:P16" si="2">O12-N12</f>
        <v>845.06</v>
      </c>
    </row>
    <row r="13" spans="1:16" s="2" customFormat="1" ht="17.399999999999999" x14ac:dyDescent="0.35">
      <c r="A13" s="2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0">
        <f t="shared" si="1"/>
        <v>0</v>
      </c>
      <c r="O13" s="3">
        <v>1000</v>
      </c>
      <c r="P13" s="3">
        <f>O13-N13</f>
        <v>1000</v>
      </c>
    </row>
    <row r="14" spans="1:16" s="2" customFormat="1" ht="17.399999999999999" x14ac:dyDescent="0.35">
      <c r="A14" s="2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0">
        <f t="shared" si="1"/>
        <v>0</v>
      </c>
      <c r="O14" s="3">
        <v>750</v>
      </c>
      <c r="P14" s="3">
        <f t="shared" si="2"/>
        <v>750</v>
      </c>
    </row>
    <row r="15" spans="1:16" s="2" customFormat="1" ht="17.399999999999999" x14ac:dyDescent="0.35">
      <c r="A15" s="2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0">
        <f t="shared" si="1"/>
        <v>0</v>
      </c>
      <c r="O15" s="39">
        <v>2500</v>
      </c>
      <c r="P15" s="44">
        <f t="shared" si="2"/>
        <v>2500</v>
      </c>
    </row>
    <row r="16" spans="1:16" s="2" customFormat="1" ht="17.399999999999999" x14ac:dyDescent="0.35">
      <c r="A16" s="2" t="s">
        <v>58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0">
        <f t="shared" si="1"/>
        <v>0</v>
      </c>
      <c r="O16" s="3">
        <v>2000</v>
      </c>
      <c r="P16" s="3">
        <f t="shared" si="2"/>
        <v>2000</v>
      </c>
    </row>
    <row r="17" spans="1:16" s="2" customFormat="1" ht="17.399999999999999" x14ac:dyDescent="0.35">
      <c r="A17" s="2" t="s">
        <v>38</v>
      </c>
      <c r="B17" s="3"/>
      <c r="C17" s="3"/>
      <c r="D17" s="3"/>
      <c r="E17" s="3"/>
      <c r="F17" s="3"/>
      <c r="G17" s="3"/>
      <c r="H17" s="3"/>
      <c r="I17" s="3"/>
      <c r="J17" s="3">
        <v>1029</v>
      </c>
      <c r="K17" s="3"/>
      <c r="L17" s="3"/>
      <c r="M17" s="3"/>
      <c r="N17" s="20">
        <f t="shared" si="1"/>
        <v>1029</v>
      </c>
      <c r="O17" s="3">
        <v>1000</v>
      </c>
      <c r="P17" s="3">
        <f>O17-N17</f>
        <v>-29</v>
      </c>
    </row>
    <row r="18" spans="1:16" s="2" customFormat="1" ht="17.399999999999999" x14ac:dyDescent="0.35">
      <c r="A18" s="2" t="s">
        <v>32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0">
        <f t="shared" si="1"/>
        <v>0</v>
      </c>
      <c r="O18" s="3">
        <v>1000</v>
      </c>
      <c r="P18" s="3">
        <f t="shared" ref="P18:P24" si="3">O18-N18</f>
        <v>1000</v>
      </c>
    </row>
    <row r="19" spans="1:16" s="2" customFormat="1" ht="17.399999999999999" x14ac:dyDescent="0.35">
      <c r="A19" s="2" t="s">
        <v>33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0">
        <f t="shared" si="1"/>
        <v>0</v>
      </c>
      <c r="O19" s="3">
        <v>25</v>
      </c>
      <c r="P19" s="3">
        <f t="shared" si="3"/>
        <v>25</v>
      </c>
    </row>
    <row r="20" spans="1:16" s="2" customFormat="1" ht="17.399999999999999" x14ac:dyDescent="0.35">
      <c r="A20" s="41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v>1500</v>
      </c>
      <c r="N20" s="20">
        <f t="shared" si="1"/>
        <v>0</v>
      </c>
      <c r="O20" s="3">
        <v>1500</v>
      </c>
      <c r="P20" s="44">
        <f t="shared" si="3"/>
        <v>1500</v>
      </c>
    </row>
    <row r="21" spans="1:16" s="2" customFormat="1" ht="17.399999999999999" x14ac:dyDescent="0.35">
      <c r="A21" s="2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0">
        <f t="shared" si="1"/>
        <v>0</v>
      </c>
      <c r="O21" s="3">
        <v>1500</v>
      </c>
      <c r="P21" s="3">
        <f t="shared" si="3"/>
        <v>1500</v>
      </c>
    </row>
    <row r="22" spans="1:16" s="2" customFormat="1" ht="17.399999999999999" x14ac:dyDescent="0.35">
      <c r="A22" s="2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205.9</v>
      </c>
      <c r="M22" s="3">
        <v>1500</v>
      </c>
      <c r="N22" s="20">
        <f t="shared" si="1"/>
        <v>205.9</v>
      </c>
      <c r="O22" s="3">
        <v>1500</v>
      </c>
      <c r="P22" s="3">
        <f t="shared" si="3"/>
        <v>1294.0999999999999</v>
      </c>
    </row>
    <row r="23" spans="1:16" s="2" customFormat="1" ht="17.399999999999999" x14ac:dyDescent="0.35">
      <c r="A23" s="41" t="s">
        <v>29</v>
      </c>
      <c r="B23" s="3"/>
      <c r="C23" s="3"/>
      <c r="D23" s="3"/>
      <c r="E23" s="3"/>
      <c r="F23" s="3"/>
      <c r="G23" s="3"/>
      <c r="H23" s="3"/>
      <c r="I23" s="3">
        <v>881.15</v>
      </c>
      <c r="J23" s="3">
        <v>319.64</v>
      </c>
      <c r="K23" s="3"/>
      <c r="L23" s="3"/>
      <c r="M23" s="3"/>
      <c r="N23" s="20">
        <f t="shared" si="1"/>
        <v>1200.79</v>
      </c>
      <c r="O23" s="3">
        <v>1500</v>
      </c>
      <c r="P23" s="3">
        <f t="shared" si="3"/>
        <v>299.21000000000004</v>
      </c>
    </row>
    <row r="24" spans="1:16" s="2" customFormat="1" ht="17.399999999999999" x14ac:dyDescent="0.35">
      <c r="A24" s="2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>
        <v>1074.5</v>
      </c>
      <c r="L24" s="3">
        <v>354.61</v>
      </c>
      <c r="M24" s="3"/>
      <c r="N24" s="20">
        <f>F24+G24+H24+I24+J24+K24+L24</f>
        <v>1429.1100000000001</v>
      </c>
      <c r="O24" s="3">
        <v>1500</v>
      </c>
      <c r="P24" s="3">
        <f t="shared" si="3"/>
        <v>70.889999999999873</v>
      </c>
    </row>
    <row r="25" spans="1:16" s="18" customFormat="1" ht="15.6" x14ac:dyDescent="0.3">
      <c r="A25" s="16" t="s">
        <v>20</v>
      </c>
      <c r="B25" s="17">
        <f>SUM(B11:B19)</f>
        <v>0</v>
      </c>
      <c r="C25" s="17">
        <f>SUM(C11:C19)</f>
        <v>0</v>
      </c>
      <c r="D25" s="17">
        <f>SUM(D11:D19)</f>
        <v>0</v>
      </c>
      <c r="E25" s="17">
        <f>SUM(E11:E19)</f>
        <v>0</v>
      </c>
      <c r="F25" s="17">
        <f>SUM(F11:F19)</f>
        <v>0</v>
      </c>
      <c r="G25" s="17"/>
      <c r="H25" s="17"/>
      <c r="I25" s="17"/>
      <c r="J25" s="17">
        <f>SUM(J11:J19)</f>
        <v>1029</v>
      </c>
      <c r="K25" s="17">
        <f>SUM(K11:K19)</f>
        <v>0</v>
      </c>
      <c r="L25" s="17">
        <f>SUM(L11:L19)</f>
        <v>0</v>
      </c>
      <c r="M25" s="17">
        <f>SUM(M11:M19)</f>
        <v>0</v>
      </c>
      <c r="N25" s="17">
        <f>SUM(N11:N24)</f>
        <v>4019.7400000000002</v>
      </c>
      <c r="O25" s="17">
        <f>SUM(O11:O24)</f>
        <v>17525</v>
      </c>
      <c r="P25" s="17">
        <f>SUM(P11:P24)</f>
        <v>13505.259999999998</v>
      </c>
    </row>
    <row r="26" spans="1:16" s="28" customFormat="1" ht="15.6" x14ac:dyDescent="0.3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s="18" customFormat="1" ht="15.6" x14ac:dyDescent="0.3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s="28" customFormat="1" ht="15.6" x14ac:dyDescent="0.3">
      <c r="A28" s="28" t="s">
        <v>37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>
        <f>SUM(G28:M28)</f>
        <v>0</v>
      </c>
      <c r="O28" s="27"/>
      <c r="P28" s="27"/>
    </row>
    <row r="29" spans="1:16" s="28" customFormat="1" ht="15.6" x14ac:dyDescent="0.3">
      <c r="A29" s="28" t="s">
        <v>34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s="28" customFormat="1" ht="15.6" x14ac:dyDescent="0.3">
      <c r="A30" s="28" t="s">
        <v>35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>
        <f>SUM(G30:M30)</f>
        <v>0</v>
      </c>
      <c r="O30" s="27"/>
      <c r="P30" s="27"/>
    </row>
    <row r="31" spans="1:16" s="6" customFormat="1" ht="15.6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6" s="18" customFormat="1" ht="15.6" x14ac:dyDescent="0.3">
      <c r="A32" s="18" t="s">
        <v>21</v>
      </c>
      <c r="B32" s="17">
        <f>B5+B28</f>
        <v>30740.49</v>
      </c>
      <c r="C32" s="17">
        <f>B35</f>
        <v>30740.49</v>
      </c>
      <c r="D32" s="17">
        <f t="shared" ref="D32:M32" si="4">C35</f>
        <v>30740.49</v>
      </c>
      <c r="E32" s="17">
        <f>D35</f>
        <v>30740.49</v>
      </c>
      <c r="F32" s="17">
        <f t="shared" si="4"/>
        <v>30740.49</v>
      </c>
      <c r="G32" s="17">
        <f t="shared" si="4"/>
        <v>30740.49</v>
      </c>
      <c r="H32" s="17">
        <f t="shared" si="4"/>
        <v>30740.49</v>
      </c>
      <c r="I32" s="17">
        <f t="shared" si="4"/>
        <v>30740.49</v>
      </c>
      <c r="J32" s="17">
        <f t="shared" si="4"/>
        <v>30740.49</v>
      </c>
      <c r="K32" s="17">
        <f t="shared" si="4"/>
        <v>29711.49</v>
      </c>
      <c r="L32" s="17">
        <f t="shared" si="4"/>
        <v>29711.49</v>
      </c>
      <c r="M32" s="17">
        <f t="shared" si="4"/>
        <v>29711.49</v>
      </c>
      <c r="N32" s="17"/>
    </row>
    <row r="33" spans="1:16" s="18" customFormat="1" ht="15.6" x14ac:dyDescent="0.3">
      <c r="A33" s="18" t="s">
        <v>5</v>
      </c>
      <c r="B33" s="17">
        <v>0</v>
      </c>
      <c r="C33" s="17">
        <f>C7</f>
        <v>0</v>
      </c>
      <c r="D33" s="17">
        <f>D7</f>
        <v>0</v>
      </c>
      <c r="E33" s="17">
        <f>E7</f>
        <v>0</v>
      </c>
      <c r="F33" s="17">
        <f>F7</f>
        <v>0</v>
      </c>
      <c r="G33" s="17">
        <f t="shared" ref="G33:L33" si="5">G7+G28</f>
        <v>0</v>
      </c>
      <c r="H33" s="17">
        <f t="shared" si="5"/>
        <v>0</v>
      </c>
      <c r="I33" s="17">
        <f t="shared" si="5"/>
        <v>0</v>
      </c>
      <c r="J33" s="17">
        <f t="shared" si="5"/>
        <v>0</v>
      </c>
      <c r="K33" s="17">
        <f t="shared" si="5"/>
        <v>0</v>
      </c>
      <c r="L33" s="17">
        <f t="shared" si="5"/>
        <v>0</v>
      </c>
      <c r="M33" s="17">
        <f>M7</f>
        <v>0</v>
      </c>
      <c r="N33" s="17"/>
      <c r="P33" s="17"/>
    </row>
    <row r="34" spans="1:16" s="18" customFormat="1" ht="15.6" x14ac:dyDescent="0.3">
      <c r="A34" s="18" t="s">
        <v>6</v>
      </c>
      <c r="B34" s="17">
        <f>B25</f>
        <v>0</v>
      </c>
      <c r="C34" s="17">
        <f>C25</f>
        <v>0</v>
      </c>
      <c r="D34" s="17">
        <f>D25+D30</f>
        <v>0</v>
      </c>
      <c r="E34" s="17">
        <f>E25+E30</f>
        <v>0</v>
      </c>
      <c r="F34" s="17">
        <f>F25+F30</f>
        <v>0</v>
      </c>
      <c r="G34" s="17">
        <f t="shared" ref="G34:M34" si="6">G25+G30</f>
        <v>0</v>
      </c>
      <c r="H34" s="17">
        <f t="shared" si="6"/>
        <v>0</v>
      </c>
      <c r="I34" s="17">
        <f t="shared" si="6"/>
        <v>0</v>
      </c>
      <c r="J34" s="17">
        <f t="shared" si="6"/>
        <v>1029</v>
      </c>
      <c r="K34" s="17">
        <f t="shared" si="6"/>
        <v>0</v>
      </c>
      <c r="L34" s="17">
        <f t="shared" si="6"/>
        <v>0</v>
      </c>
      <c r="M34" s="17">
        <f t="shared" si="6"/>
        <v>0</v>
      </c>
      <c r="N34" s="17"/>
      <c r="P34" s="17"/>
    </row>
    <row r="35" spans="1:16" s="18" customFormat="1" ht="15.6" x14ac:dyDescent="0.3">
      <c r="A35" s="18" t="s">
        <v>7</v>
      </c>
      <c r="B35" s="17">
        <f>B32+B33-B34</f>
        <v>30740.49</v>
      </c>
      <c r="C35" s="17">
        <f t="shared" ref="C35:M35" si="7">C32+C33-C34</f>
        <v>30740.49</v>
      </c>
      <c r="D35" s="17">
        <f t="shared" si="7"/>
        <v>30740.49</v>
      </c>
      <c r="E35" s="17">
        <f t="shared" si="7"/>
        <v>30740.49</v>
      </c>
      <c r="F35" s="17">
        <f t="shared" si="7"/>
        <v>30740.49</v>
      </c>
      <c r="G35" s="17">
        <f>G32+G33-G34</f>
        <v>30740.49</v>
      </c>
      <c r="H35" s="17">
        <f t="shared" si="7"/>
        <v>30740.49</v>
      </c>
      <c r="I35" s="17">
        <f t="shared" si="7"/>
        <v>30740.49</v>
      </c>
      <c r="J35" s="17">
        <f t="shared" si="7"/>
        <v>29711.49</v>
      </c>
      <c r="K35" s="17">
        <f t="shared" si="7"/>
        <v>29711.49</v>
      </c>
      <c r="L35" s="17">
        <f t="shared" si="7"/>
        <v>29711.49</v>
      </c>
      <c r="M35" s="17">
        <f t="shared" si="7"/>
        <v>29711.49</v>
      </c>
      <c r="N35" s="17"/>
      <c r="P35" s="17"/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tabSelected="1" topLeftCell="A4" workbookViewId="0">
      <pane xSplit="1" topLeftCell="D1" activePane="topRight" state="frozen"/>
      <selection pane="topRight" activeCell="M27" sqref="M27"/>
    </sheetView>
  </sheetViews>
  <sheetFormatPr defaultRowHeight="14.4" x14ac:dyDescent="0.3"/>
  <cols>
    <col min="1" max="1" width="46.5546875" customWidth="1"/>
    <col min="2" max="2" width="13" style="5" customWidth="1"/>
    <col min="3" max="3" width="11.44140625" style="4" customWidth="1"/>
    <col min="4" max="4" width="10.5546875" style="4" customWidth="1"/>
    <col min="5" max="5" width="10" style="4" customWidth="1"/>
    <col min="6" max="6" width="12.33203125" style="4" customWidth="1"/>
    <col min="7" max="7" width="11.33203125" style="4" customWidth="1"/>
    <col min="8" max="8" width="12.88671875" style="4" customWidth="1"/>
    <col min="9" max="9" width="11.44140625" style="4" customWidth="1"/>
    <col min="10" max="10" width="9.77734375" style="4" customWidth="1"/>
    <col min="11" max="11" width="11.44140625" style="4" customWidth="1"/>
    <col min="12" max="12" width="10.109375" style="4" customWidth="1"/>
    <col min="13" max="13" width="11" style="4" customWidth="1"/>
    <col min="14" max="14" width="15.5546875" customWidth="1"/>
    <col min="15" max="15" width="14.44140625" customWidth="1"/>
    <col min="16" max="16" width="15.77734375" customWidth="1"/>
  </cols>
  <sheetData>
    <row r="1" spans="1:16" s="1" customFormat="1" ht="28.8" x14ac:dyDescent="0.55000000000000004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1" customFormat="1" ht="28.8" x14ac:dyDescent="0.55000000000000004">
      <c r="A2" s="49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9" customFormat="1" ht="17.399999999999999" x14ac:dyDescent="0.35">
      <c r="A3" s="32">
        <v>45047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64</v>
      </c>
      <c r="B5" s="31">
        <v>21441.01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21441.01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18" customFormat="1" ht="17.399999999999999" x14ac:dyDescent="0.35">
      <c r="A10" s="16" t="s">
        <v>69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2"/>
      <c r="O10" s="12"/>
      <c r="P10" s="12"/>
    </row>
    <row r="11" spans="1:16" s="2" customFormat="1" ht="15.6" x14ac:dyDescent="0.3">
      <c r="A11" s="2" t="s">
        <v>42</v>
      </c>
      <c r="B11" s="3"/>
      <c r="C11" s="3">
        <v>246.7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>B11+11+C11+D11+E11+F11+G11+H11+I11+J11+K11+L11+M11</f>
        <v>257.7</v>
      </c>
      <c r="O11" s="39">
        <v>1500</v>
      </c>
      <c r="P11" s="45">
        <f>O11-N11</f>
        <v>1242.3</v>
      </c>
    </row>
    <row r="12" spans="1:16" s="2" customFormat="1" ht="15.6" x14ac:dyDescent="0.3">
      <c r="A12" s="46" t="s">
        <v>40</v>
      </c>
      <c r="B12" s="3">
        <v>2483.36</v>
      </c>
      <c r="C12" s="3"/>
      <c r="D12" s="3"/>
      <c r="E12" s="3"/>
      <c r="F12" s="2">
        <v>2135.1999999999998</v>
      </c>
      <c r="G12" s="3">
        <v>1802.4</v>
      </c>
      <c r="H12" s="3">
        <v>475.52</v>
      </c>
      <c r="I12" s="3"/>
      <c r="J12" s="3">
        <v>2468.8000000000002</v>
      </c>
      <c r="K12" s="3">
        <v>1943.2</v>
      </c>
      <c r="L12" s="3">
        <v>1584</v>
      </c>
      <c r="M12" s="3"/>
      <c r="N12" s="3">
        <f>B12+C12+D12+E12+F12+G12+H12+I12+J12+K12+L12+M12</f>
        <v>12892.48</v>
      </c>
      <c r="O12" s="3">
        <v>0</v>
      </c>
      <c r="P12" s="42">
        <f>O12-N12</f>
        <v>-12892.48</v>
      </c>
    </row>
    <row r="13" spans="1:16" s="2" customFormat="1" ht="15.6" x14ac:dyDescent="0.3">
      <c r="A13" s="2" t="s">
        <v>67</v>
      </c>
      <c r="B13" s="3"/>
      <c r="C13" s="3"/>
      <c r="D13" s="3"/>
      <c r="E13" s="3"/>
      <c r="G13" s="3">
        <v>100</v>
      </c>
      <c r="H13" s="3">
        <v>100</v>
      </c>
      <c r="I13" s="3"/>
      <c r="J13" s="3"/>
      <c r="K13" s="3"/>
      <c r="L13" s="3"/>
      <c r="M13" s="3"/>
      <c r="N13" s="3">
        <f t="shared" ref="N13" si="1">B13+C13+D13+E13+F13+G13+H13+I13+J13+K13+L13+M13</f>
        <v>200</v>
      </c>
      <c r="O13" s="3">
        <v>570</v>
      </c>
      <c r="P13" s="44">
        <f>O13-N13</f>
        <v>370</v>
      </c>
    </row>
    <row r="14" spans="1:16" s="2" customFormat="1" ht="15.6" x14ac:dyDescent="0.3">
      <c r="A14" s="2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ref="N14:N30" si="2">B14+C14+D14+E14+F14+G14+H14+I14+J14+K14+L14+M14</f>
        <v>0</v>
      </c>
      <c r="O14" s="3">
        <v>250</v>
      </c>
      <c r="P14" s="33">
        <f t="shared" ref="P14" si="3">O14-N14</f>
        <v>250</v>
      </c>
    </row>
    <row r="15" spans="1:16" s="2" customFormat="1" ht="15.6" x14ac:dyDescent="0.3">
      <c r="A15" s="2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v>3367.4</v>
      </c>
      <c r="N15" s="3">
        <f t="shared" si="2"/>
        <v>3367.4</v>
      </c>
      <c r="O15" s="39">
        <v>3500</v>
      </c>
      <c r="P15" s="44">
        <f>O15-N15</f>
        <v>132.59999999999991</v>
      </c>
    </row>
    <row r="16" spans="1:16" s="2" customFormat="1" ht="15.6" x14ac:dyDescent="0.3">
      <c r="A16" s="2" t="s">
        <v>44</v>
      </c>
      <c r="B16" s="3"/>
      <c r="C16" s="3">
        <v>708.98</v>
      </c>
      <c r="D16" s="3">
        <v>1339.99</v>
      </c>
      <c r="E16" s="3">
        <v>1365.79</v>
      </c>
      <c r="F16" s="3"/>
      <c r="G16" s="3"/>
      <c r="H16" s="3"/>
      <c r="I16" s="3"/>
      <c r="J16" s="3"/>
      <c r="K16" s="3"/>
      <c r="L16" s="3"/>
      <c r="M16" s="3"/>
      <c r="N16" s="3">
        <f t="shared" si="2"/>
        <v>3414.76</v>
      </c>
      <c r="O16" s="3">
        <v>2000</v>
      </c>
      <c r="P16" s="43">
        <f t="shared" ref="P16" si="4">O16-N16</f>
        <v>-1414.7600000000002</v>
      </c>
    </row>
    <row r="17" spans="1:16" s="2" customFormat="1" ht="15.6" x14ac:dyDescent="0.3">
      <c r="A17" s="2" t="s">
        <v>45</v>
      </c>
      <c r="B17" s="3"/>
      <c r="C17" s="3"/>
      <c r="D17" s="3"/>
      <c r="E17" s="3"/>
      <c r="F17" s="3">
        <v>440</v>
      </c>
      <c r="G17" s="3"/>
      <c r="H17" s="3"/>
      <c r="I17" s="3"/>
      <c r="J17" s="3"/>
      <c r="K17" s="3"/>
      <c r="L17" s="3"/>
      <c r="M17" s="3"/>
      <c r="N17" s="3">
        <f t="shared" si="2"/>
        <v>440</v>
      </c>
      <c r="O17" s="3">
        <v>500</v>
      </c>
      <c r="P17" s="33">
        <f t="shared" ref="P17:P26" si="5">O17-N17</f>
        <v>60</v>
      </c>
    </row>
    <row r="18" spans="1:16" s="2" customFormat="1" ht="15.6" x14ac:dyDescent="0.3">
      <c r="A18" s="2" t="s">
        <v>46</v>
      </c>
      <c r="B18" s="3"/>
      <c r="C18" s="3"/>
      <c r="D18" s="3"/>
      <c r="E18" s="3"/>
      <c r="F18" s="3">
        <v>925</v>
      </c>
      <c r="G18" s="3"/>
      <c r="H18" s="3"/>
      <c r="I18" s="3"/>
      <c r="J18" s="3"/>
      <c r="K18" s="3"/>
      <c r="L18" s="3"/>
      <c r="M18" s="3"/>
      <c r="N18" s="3">
        <f t="shared" si="2"/>
        <v>925</v>
      </c>
      <c r="O18" s="3">
        <v>750</v>
      </c>
      <c r="P18" s="33">
        <f t="shared" si="5"/>
        <v>-175</v>
      </c>
    </row>
    <row r="19" spans="1:16" s="2" customFormat="1" ht="15.6" x14ac:dyDescent="0.3">
      <c r="A19" s="2" t="s">
        <v>47</v>
      </c>
      <c r="B19" s="3"/>
      <c r="C19" s="3"/>
      <c r="D19" s="3"/>
      <c r="E19" s="3"/>
      <c r="F19" s="3"/>
      <c r="G19" s="3"/>
      <c r="H19" s="3"/>
      <c r="I19" s="3">
        <v>61.31</v>
      </c>
      <c r="J19" s="3"/>
      <c r="K19" s="3"/>
      <c r="L19" s="3"/>
      <c r="M19" s="3"/>
      <c r="N19" s="3">
        <f t="shared" si="2"/>
        <v>61.31</v>
      </c>
      <c r="O19" s="39">
        <v>650</v>
      </c>
      <c r="P19" s="3">
        <f t="shared" si="5"/>
        <v>588.69000000000005</v>
      </c>
    </row>
    <row r="20" spans="1:16" s="2" customFormat="1" ht="15.6" x14ac:dyDescent="0.3">
      <c r="A20" s="2" t="s">
        <v>57</v>
      </c>
      <c r="B20" s="3"/>
      <c r="C20" s="3"/>
      <c r="D20" s="3"/>
      <c r="E20" s="3"/>
      <c r="F20" s="3"/>
      <c r="G20" s="3">
        <v>83.8</v>
      </c>
      <c r="H20" s="3"/>
      <c r="I20" s="3"/>
      <c r="J20" s="3"/>
      <c r="K20" s="3"/>
      <c r="L20" s="3"/>
      <c r="M20" s="3"/>
      <c r="N20" s="3">
        <f t="shared" ref="N20" si="6">B20+C20+D20+E20+F20+G20+H20+I20+J20+K20+L20+M20</f>
        <v>83.8</v>
      </c>
      <c r="O20" s="39">
        <v>1500</v>
      </c>
      <c r="P20" s="3">
        <f t="shared" si="5"/>
        <v>1416.2</v>
      </c>
    </row>
    <row r="21" spans="1:16" s="2" customFormat="1" ht="15.6" x14ac:dyDescent="0.3">
      <c r="A21" s="2" t="s">
        <v>68</v>
      </c>
      <c r="B21" s="3"/>
      <c r="C21" s="3"/>
      <c r="D21" s="3"/>
      <c r="E21" s="3"/>
      <c r="F21" s="3"/>
      <c r="G21" s="3">
        <v>249.99</v>
      </c>
      <c r="H21" s="3"/>
      <c r="I21" s="3"/>
      <c r="J21" s="3"/>
      <c r="K21" s="3"/>
      <c r="L21" s="3"/>
      <c r="M21" s="3">
        <v>645</v>
      </c>
      <c r="N21" s="3">
        <f t="shared" ref="N21" si="7">B21+C21+D21+E21+F21+G21+H21+I21+J21+K21+L21+M21</f>
        <v>894.99</v>
      </c>
      <c r="O21" s="39">
        <v>750</v>
      </c>
      <c r="P21" s="3">
        <f t="shared" si="5"/>
        <v>-144.99</v>
      </c>
    </row>
    <row r="22" spans="1:16" s="2" customFormat="1" ht="15.6" x14ac:dyDescent="0.3">
      <c r="A22" s="2" t="s">
        <v>48</v>
      </c>
      <c r="B22" s="3"/>
      <c r="C22" s="3"/>
      <c r="D22" s="3"/>
      <c r="E22" s="3"/>
      <c r="F22" s="3"/>
      <c r="G22" s="3"/>
      <c r="H22" s="3"/>
      <c r="I22" s="3">
        <v>250</v>
      </c>
      <c r="J22" s="3"/>
      <c r="K22" s="3"/>
      <c r="L22" s="3"/>
      <c r="M22" s="3"/>
      <c r="N22" s="3">
        <f t="shared" si="2"/>
        <v>250</v>
      </c>
      <c r="O22" s="3">
        <v>200</v>
      </c>
      <c r="P22" s="33">
        <f t="shared" si="5"/>
        <v>-50</v>
      </c>
    </row>
    <row r="23" spans="1:16" s="2" customFormat="1" ht="15.6" x14ac:dyDescent="0.3">
      <c r="A23" s="2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v>182</v>
      </c>
      <c r="N23" s="3">
        <f t="shared" si="2"/>
        <v>182</v>
      </c>
      <c r="O23" s="3">
        <v>100</v>
      </c>
      <c r="P23" s="33">
        <f t="shared" si="5"/>
        <v>-82</v>
      </c>
    </row>
    <row r="24" spans="1:16" s="2" customFormat="1" ht="15.6" x14ac:dyDescent="0.3">
      <c r="A24" s="2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2"/>
        <v>0</v>
      </c>
      <c r="O24" s="3">
        <v>500</v>
      </c>
      <c r="P24" s="33">
        <f t="shared" si="5"/>
        <v>500</v>
      </c>
    </row>
    <row r="25" spans="1:16" s="2" customFormat="1" ht="15.6" x14ac:dyDescent="0.3">
      <c r="A25" s="2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2"/>
        <v>0</v>
      </c>
      <c r="O25" s="3">
        <v>520</v>
      </c>
      <c r="P25" s="33">
        <f t="shared" si="5"/>
        <v>520</v>
      </c>
    </row>
    <row r="26" spans="1:16" s="2" customFormat="1" ht="15.6" x14ac:dyDescent="0.3">
      <c r="A26" s="2" t="s">
        <v>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2"/>
        <v>0</v>
      </c>
      <c r="O26" s="3">
        <v>250</v>
      </c>
      <c r="P26" s="33">
        <f t="shared" si="5"/>
        <v>250</v>
      </c>
    </row>
    <row r="27" spans="1:16" s="2" customFormat="1" ht="15.6" x14ac:dyDescent="0.3">
      <c r="A27" s="2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2"/>
        <v>0</v>
      </c>
      <c r="O27" s="3">
        <v>500</v>
      </c>
      <c r="P27" s="33">
        <f t="shared" ref="P27:P28" si="8">O27-N27</f>
        <v>500</v>
      </c>
    </row>
    <row r="28" spans="1:16" s="2" customFormat="1" ht="15.6" x14ac:dyDescent="0.3">
      <c r="A28" s="2" t="s">
        <v>54</v>
      </c>
      <c r="B28" s="3"/>
      <c r="C28" s="3"/>
      <c r="D28" s="3"/>
      <c r="E28" s="3"/>
      <c r="F28" s="3"/>
      <c r="G28" s="3">
        <v>250</v>
      </c>
      <c r="H28" s="3"/>
      <c r="I28" s="3"/>
      <c r="J28" s="3"/>
      <c r="K28" s="3"/>
      <c r="L28" s="3"/>
      <c r="M28" s="3"/>
      <c r="N28" s="3">
        <f t="shared" si="2"/>
        <v>250</v>
      </c>
      <c r="O28" s="39">
        <v>250</v>
      </c>
      <c r="P28" s="44">
        <f t="shared" si="8"/>
        <v>0</v>
      </c>
    </row>
    <row r="29" spans="1:16" s="2" customFormat="1" ht="15.6" x14ac:dyDescent="0.3">
      <c r="A29" s="2" t="s">
        <v>55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2"/>
        <v>0</v>
      </c>
      <c r="O29" s="3">
        <v>200</v>
      </c>
      <c r="P29" s="3">
        <f>O29-N29</f>
        <v>200</v>
      </c>
    </row>
    <row r="30" spans="1:16" s="2" customFormat="1" ht="15.6" x14ac:dyDescent="0.3">
      <c r="A30" s="46" t="s">
        <v>65</v>
      </c>
      <c r="B30" s="3">
        <v>467.22</v>
      </c>
      <c r="C30" s="3">
        <v>768.59</v>
      </c>
      <c r="D30" s="2">
        <v>176</v>
      </c>
      <c r="E30" s="3">
        <v>500</v>
      </c>
      <c r="F30" s="3">
        <v>126.21</v>
      </c>
      <c r="G30" s="3">
        <v>152</v>
      </c>
      <c r="H30" s="3">
        <v>76</v>
      </c>
      <c r="I30" s="3">
        <v>76</v>
      </c>
      <c r="J30" s="3">
        <v>450</v>
      </c>
      <c r="K30" s="3">
        <v>124.96</v>
      </c>
      <c r="L30" s="3">
        <v>152</v>
      </c>
      <c r="M30" s="3">
        <v>99</v>
      </c>
      <c r="N30" s="3">
        <f t="shared" si="2"/>
        <v>3167.98</v>
      </c>
      <c r="O30" s="3">
        <v>0</v>
      </c>
      <c r="P30" s="42">
        <f>O30-N30</f>
        <v>-3167.98</v>
      </c>
    </row>
    <row r="31" spans="1:16" s="18" customFormat="1" ht="15.6" x14ac:dyDescent="0.3">
      <c r="A31" s="16" t="s">
        <v>20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f>SUM(O11:O30)</f>
        <v>14490</v>
      </c>
      <c r="P31" s="17"/>
    </row>
    <row r="32" spans="1:16" s="18" customFormat="1" ht="16.2" thickBot="1" x14ac:dyDescent="0.3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20" s="18" customFormat="1" ht="16.2" thickBot="1" x14ac:dyDescent="0.35">
      <c r="A33" s="34" t="s">
        <v>60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20" s="18" customFormat="1" ht="16.2" thickBot="1" x14ac:dyDescent="0.35">
      <c r="A34" s="35" t="s">
        <v>34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20" s="18" customFormat="1" ht="16.2" thickBot="1" x14ac:dyDescent="0.35">
      <c r="A35" s="36" t="s">
        <v>62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20" s="18" customFormat="1" ht="16.2" thickBot="1" x14ac:dyDescent="0.35">
      <c r="A36" s="35" t="s">
        <v>35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20" s="28" customFormat="1" ht="16.2" thickBot="1" x14ac:dyDescent="0.35">
      <c r="A37" s="36" t="s">
        <v>59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>
        <v>0</v>
      </c>
      <c r="M37" s="17"/>
      <c r="N37" s="17"/>
      <c r="O37" s="17"/>
      <c r="P37" s="17"/>
      <c r="Q37" s="18"/>
      <c r="R37" s="18"/>
      <c r="S37" s="18"/>
      <c r="T37" s="18"/>
    </row>
    <row r="38" spans="1:20" s="18" customFormat="1" ht="16.2" thickBot="1" x14ac:dyDescent="0.35">
      <c r="A38" s="36" t="s">
        <v>61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0" s="28" customFormat="1" ht="16.2" thickBot="1" x14ac:dyDescent="0.35">
      <c r="A39" s="3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20" s="40" customFormat="1" ht="16.2" thickBot="1" x14ac:dyDescent="0.3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20" s="28" customFormat="1" ht="15.6" x14ac:dyDescent="0.3">
      <c r="A41" s="28" t="s">
        <v>56</v>
      </c>
      <c r="B41" s="27">
        <v>25</v>
      </c>
      <c r="C41" s="27">
        <v>25</v>
      </c>
      <c r="D41" s="27">
        <v>25</v>
      </c>
      <c r="E41" s="27">
        <v>25</v>
      </c>
      <c r="F41" s="27">
        <v>25</v>
      </c>
      <c r="G41" s="27">
        <v>25</v>
      </c>
      <c r="H41" s="27">
        <v>25</v>
      </c>
      <c r="I41" s="27"/>
      <c r="J41" s="27"/>
      <c r="K41" s="27"/>
      <c r="L41" s="27"/>
      <c r="M41" s="27"/>
      <c r="N41" s="27"/>
      <c r="O41" s="27"/>
      <c r="P41" s="27"/>
    </row>
    <row r="42" spans="1:20" s="6" customFormat="1" ht="15.6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0" s="18" customFormat="1" ht="15.6" x14ac:dyDescent="0.3">
      <c r="A43" s="18" t="s">
        <v>21</v>
      </c>
      <c r="B43" s="17">
        <f>B5+B39</f>
        <v>21441.01</v>
      </c>
      <c r="C43" s="17">
        <f>B46</f>
        <v>21441.01</v>
      </c>
      <c r="D43" s="17">
        <f t="shared" ref="D43:M43" si="9">C46</f>
        <v>21441.01</v>
      </c>
      <c r="E43" s="17">
        <f>D46</f>
        <v>21416.01</v>
      </c>
      <c r="F43" s="17">
        <f t="shared" si="9"/>
        <v>21391.01</v>
      </c>
      <c r="G43" s="17">
        <f t="shared" si="9"/>
        <v>21366.01</v>
      </c>
      <c r="H43" s="17">
        <f t="shared" si="9"/>
        <v>21341.01</v>
      </c>
      <c r="I43" s="17">
        <f t="shared" si="9"/>
        <v>21316.01</v>
      </c>
      <c r="J43" s="17">
        <f t="shared" si="9"/>
        <v>21316.01</v>
      </c>
      <c r="K43" s="17">
        <f t="shared" si="9"/>
        <v>21316.01</v>
      </c>
      <c r="L43" s="17">
        <f t="shared" si="9"/>
        <v>21316.01</v>
      </c>
      <c r="M43" s="17">
        <f t="shared" si="9"/>
        <v>21316.01</v>
      </c>
      <c r="N43" s="17"/>
    </row>
    <row r="44" spans="1:20" s="18" customFormat="1" ht="15.6" x14ac:dyDescent="0.3">
      <c r="A44" s="18" t="s">
        <v>5</v>
      </c>
      <c r="B44" s="17">
        <v>0</v>
      </c>
      <c r="C44" s="17">
        <f>C7</f>
        <v>0</v>
      </c>
      <c r="D44" s="17">
        <f>D7</f>
        <v>0</v>
      </c>
      <c r="E44" s="17">
        <f>E7</f>
        <v>0</v>
      </c>
      <c r="F44" s="17">
        <f>F7</f>
        <v>0</v>
      </c>
      <c r="G44" s="17">
        <f t="shared" ref="G44:L44" si="10">G7+G39</f>
        <v>0</v>
      </c>
      <c r="H44" s="17">
        <f t="shared" si="10"/>
        <v>0</v>
      </c>
      <c r="I44" s="17">
        <f t="shared" si="10"/>
        <v>0</v>
      </c>
      <c r="J44" s="17">
        <f t="shared" si="10"/>
        <v>0</v>
      </c>
      <c r="K44" s="17">
        <f t="shared" si="10"/>
        <v>0</v>
      </c>
      <c r="L44" s="17">
        <f t="shared" si="10"/>
        <v>0</v>
      </c>
      <c r="M44" s="17">
        <f>M7</f>
        <v>0</v>
      </c>
      <c r="N44" s="17"/>
      <c r="P44" s="17"/>
    </row>
    <row r="45" spans="1:20" s="18" customFormat="1" ht="15.6" x14ac:dyDescent="0.3">
      <c r="A45" s="18" t="s">
        <v>6</v>
      </c>
      <c r="B45" s="17">
        <f>B31</f>
        <v>0</v>
      </c>
      <c r="C45" s="17">
        <f>C31</f>
        <v>0</v>
      </c>
      <c r="D45" s="17">
        <f t="shared" ref="D45:M45" si="11">D31+D41</f>
        <v>25</v>
      </c>
      <c r="E45" s="17">
        <f t="shared" si="11"/>
        <v>25</v>
      </c>
      <c r="F45" s="17">
        <f t="shared" si="11"/>
        <v>25</v>
      </c>
      <c r="G45" s="17">
        <f t="shared" si="11"/>
        <v>25</v>
      </c>
      <c r="H45" s="17">
        <f t="shared" si="11"/>
        <v>25</v>
      </c>
      <c r="I45" s="17">
        <f t="shared" si="11"/>
        <v>0</v>
      </c>
      <c r="J45" s="17">
        <f t="shared" si="11"/>
        <v>0</v>
      </c>
      <c r="K45" s="17">
        <f t="shared" si="11"/>
        <v>0</v>
      </c>
      <c r="L45" s="17">
        <f t="shared" si="11"/>
        <v>0</v>
      </c>
      <c r="M45" s="17">
        <f t="shared" si="11"/>
        <v>0</v>
      </c>
      <c r="N45" s="17"/>
      <c r="P45" s="17"/>
    </row>
    <row r="46" spans="1:20" s="18" customFormat="1" ht="15.6" x14ac:dyDescent="0.3">
      <c r="A46" s="18" t="s">
        <v>7</v>
      </c>
      <c r="B46" s="17">
        <f>B43+B44-B45</f>
        <v>21441.01</v>
      </c>
      <c r="C46" s="17">
        <f t="shared" ref="C46:M46" si="12">C43+C44-C45</f>
        <v>21441.01</v>
      </c>
      <c r="D46" s="17">
        <f t="shared" si="12"/>
        <v>21416.01</v>
      </c>
      <c r="E46" s="17">
        <f t="shared" si="12"/>
        <v>21391.01</v>
      </c>
      <c r="F46" s="17">
        <f t="shared" si="12"/>
        <v>21366.01</v>
      </c>
      <c r="G46" s="17">
        <f>G43+G44-G45</f>
        <v>21341.01</v>
      </c>
      <c r="H46" s="17">
        <f t="shared" si="12"/>
        <v>21316.01</v>
      </c>
      <c r="I46" s="17">
        <f t="shared" si="12"/>
        <v>21316.01</v>
      </c>
      <c r="J46" s="17">
        <f t="shared" si="12"/>
        <v>21316.01</v>
      </c>
      <c r="K46" s="17">
        <f t="shared" si="12"/>
        <v>21316.01</v>
      </c>
      <c r="L46" s="17">
        <f t="shared" si="12"/>
        <v>21316.01</v>
      </c>
      <c r="M46" s="17">
        <f t="shared" si="12"/>
        <v>21316.01</v>
      </c>
      <c r="N46" s="17"/>
      <c r="P46" s="17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2024-05-05T20:57:03Z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