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horityhealth-my.sharepoint.com/personal/tevans_authorityhealth_org/Documents/Documents/Links/Monthly Reports/"/>
    </mc:Choice>
  </mc:AlternateContent>
  <xr:revisionPtr revIDLastSave="158" documentId="8_{F86B2D2D-E4A2-46E0-AC30-D35D47BB74F7}" xr6:coauthVersionLast="47" xr6:coauthVersionMax="47" xr10:uidLastSave="{B83B7AB1-2AFB-43AD-B167-4DC78371C1C1}"/>
  <bookViews>
    <workbookView xWindow="-110" yWindow="-110" windowWidth="19420" windowHeight="11620" activeTab="1" xr2:uid="{00000000-000D-0000-FFFF-FFFF00000000}"/>
  </bookViews>
  <sheets>
    <sheet name="Programming" sheetId="1" r:id="rId1"/>
    <sheet name="Operations" sheetId="2" r:id="rId2"/>
  </sheets>
  <definedNames>
    <definedName name="Z_C615764C_F046_429A_BE15_6447FFAB517F_.wvu.Cols" localSheetId="0" hidden="1">Programming!$K:$M</definedName>
  </definedNames>
  <calcPr calcId="191029"/>
  <customWorkbookViews>
    <customWorkbookView name="Carol - Personal View" guid="{C615764C-F046-429A-BE15-6447FFAB517F}" mergeInterval="0" personalView="1" maximized="1" windowWidth="1596" windowHeight="67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2" l="1"/>
  <c r="P26" i="2" s="1"/>
  <c r="N11" i="1"/>
  <c r="P11" i="1" s="1"/>
  <c r="N12" i="1"/>
  <c r="N13" i="1"/>
  <c r="N14" i="1"/>
  <c r="N15" i="1"/>
  <c r="N16" i="1"/>
  <c r="N17" i="1"/>
  <c r="N18" i="1"/>
  <c r="N19" i="1"/>
  <c r="P19" i="1" s="1"/>
  <c r="N20" i="1"/>
  <c r="P20" i="1" s="1"/>
  <c r="N21" i="1"/>
  <c r="N22" i="1"/>
  <c r="N23" i="1"/>
  <c r="N24" i="1"/>
  <c r="N26" i="1"/>
  <c r="N27" i="1"/>
  <c r="N10" i="1"/>
  <c r="P10" i="1" s="1"/>
  <c r="P14" i="2"/>
  <c r="P13" i="1"/>
  <c r="O28" i="1"/>
  <c r="N11" i="2" l="1"/>
  <c r="N30" i="2"/>
  <c r="N12" i="2"/>
  <c r="N22" i="2"/>
  <c r="P22" i="2" s="1"/>
  <c r="N21" i="2"/>
  <c r="P21" i="2" s="1"/>
  <c r="N13" i="2"/>
  <c r="P13" i="2" s="1"/>
  <c r="N31" i="2" l="1"/>
  <c r="P31" i="2" s="1"/>
  <c r="N32" i="2"/>
  <c r="P32" i="2" s="1"/>
  <c r="N33" i="2"/>
  <c r="P33" i="2" s="1"/>
  <c r="N15" i="2"/>
  <c r="N16" i="2"/>
  <c r="N17" i="2"/>
  <c r="N18" i="2"/>
  <c r="N19" i="2"/>
  <c r="N20" i="2"/>
  <c r="N23" i="2"/>
  <c r="N24" i="2"/>
  <c r="P24" i="2" s="1"/>
  <c r="N25" i="2"/>
  <c r="P25" i="2" s="1"/>
  <c r="N27" i="2"/>
  <c r="P27" i="2" s="1"/>
  <c r="P28" i="2"/>
  <c r="N29" i="2"/>
  <c r="P29" i="2" s="1"/>
  <c r="O34" i="2"/>
  <c r="B46" i="2" l="1"/>
  <c r="M48" i="2"/>
  <c r="L48" i="2"/>
  <c r="K48" i="2"/>
  <c r="J48" i="2"/>
  <c r="I48" i="2"/>
  <c r="H48" i="2"/>
  <c r="G48" i="2"/>
  <c r="F48" i="2"/>
  <c r="E48" i="2"/>
  <c r="D48" i="2"/>
  <c r="C48" i="2"/>
  <c r="B48" i="2"/>
  <c r="P23" i="2"/>
  <c r="P20" i="2"/>
  <c r="P19" i="2"/>
  <c r="P18" i="2"/>
  <c r="P17" i="2"/>
  <c r="P16" i="2"/>
  <c r="P15" i="2"/>
  <c r="P12" i="2"/>
  <c r="P11" i="2"/>
  <c r="M7" i="2"/>
  <c r="M47" i="2" s="1"/>
  <c r="L7" i="2"/>
  <c r="L47" i="2" s="1"/>
  <c r="K7" i="2"/>
  <c r="K47" i="2" s="1"/>
  <c r="J7" i="2"/>
  <c r="J47" i="2" s="1"/>
  <c r="I7" i="2"/>
  <c r="I47" i="2" s="1"/>
  <c r="H7" i="2"/>
  <c r="H47" i="2" s="1"/>
  <c r="G7" i="2"/>
  <c r="G47" i="2" s="1"/>
  <c r="F7" i="2"/>
  <c r="F47" i="2" s="1"/>
  <c r="E7" i="2"/>
  <c r="E47" i="2" s="1"/>
  <c r="D7" i="2"/>
  <c r="D47" i="2" s="1"/>
  <c r="C7" i="2"/>
  <c r="C47" i="2" s="1"/>
  <c r="P18" i="1"/>
  <c r="P14" i="1"/>
  <c r="B35" i="1"/>
  <c r="B49" i="2" l="1"/>
  <c r="C46" i="2" s="1"/>
  <c r="C49" i="2" s="1"/>
  <c r="D46" i="2" s="1"/>
  <c r="D49" i="2" s="1"/>
  <c r="E46" i="2" s="1"/>
  <c r="E49" i="2" s="1"/>
  <c r="F46" i="2" s="1"/>
  <c r="F49" i="2" s="1"/>
  <c r="G46" i="2" s="1"/>
  <c r="G49" i="2" s="1"/>
  <c r="H46" i="2" s="1"/>
  <c r="H49" i="2" s="1"/>
  <c r="I46" i="2" s="1"/>
  <c r="I49" i="2" s="1"/>
  <c r="J46" i="2" s="1"/>
  <c r="J49" i="2" s="1"/>
  <c r="K46" i="2" s="1"/>
  <c r="K49" i="2" s="1"/>
  <c r="L46" i="2" s="1"/>
  <c r="L49" i="2" s="1"/>
  <c r="M46" i="2" s="1"/>
  <c r="M49" i="2" s="1"/>
  <c r="N33" i="1"/>
  <c r="N31" i="1"/>
  <c r="M7" i="1" l="1"/>
  <c r="M36" i="1" s="1"/>
  <c r="L7" i="1"/>
  <c r="L36" i="1" s="1"/>
  <c r="K36" i="1"/>
  <c r="J7" i="1"/>
  <c r="J36" i="1" s="1"/>
  <c r="I7" i="1"/>
  <c r="I36" i="1" s="1"/>
  <c r="H7" i="1"/>
  <c r="H36" i="1" s="1"/>
  <c r="G7" i="1"/>
  <c r="G36" i="1" s="1"/>
  <c r="F7" i="1"/>
  <c r="F36" i="1" s="1"/>
  <c r="E7" i="1"/>
  <c r="E36" i="1" s="1"/>
  <c r="D7" i="1"/>
  <c r="D36" i="1" s="1"/>
  <c r="C7" i="1"/>
  <c r="C36" i="1" s="1"/>
  <c r="M37" i="1"/>
  <c r="L37" i="1"/>
  <c r="K37" i="1"/>
  <c r="J37" i="1"/>
  <c r="I37" i="1"/>
  <c r="H37" i="1"/>
  <c r="G37" i="1"/>
  <c r="F28" i="1"/>
  <c r="F37" i="1" s="1"/>
  <c r="E28" i="1"/>
  <c r="E37" i="1" s="1"/>
  <c r="D28" i="1"/>
  <c r="D37" i="1" s="1"/>
  <c r="C28" i="1"/>
  <c r="C37" i="1" s="1"/>
  <c r="P22" i="1"/>
  <c r="P21" i="1"/>
  <c r="B28" i="1" l="1"/>
  <c r="B37" i="1" s="1"/>
  <c r="P27" i="1" l="1"/>
  <c r="P26" i="1"/>
  <c r="P25" i="1"/>
  <c r="P24" i="1"/>
  <c r="P23" i="1"/>
  <c r="P17" i="1" l="1"/>
  <c r="P16" i="1"/>
  <c r="P12" i="1"/>
  <c r="P15" i="1" l="1"/>
  <c r="P28" i="1" s="1"/>
  <c r="B38" i="1"/>
  <c r="C35" i="1" s="1"/>
  <c r="C38" i="1" s="1"/>
  <c r="D35" i="1" s="1"/>
  <c r="D38" i="1" s="1"/>
  <c r="E35" i="1" s="1"/>
  <c r="E38" i="1" l="1"/>
  <c r="F35" i="1" s="1"/>
  <c r="F38" i="1" s="1"/>
  <c r="G35" i="1" s="1"/>
  <c r="G38" i="1" s="1"/>
  <c r="H35" i="1" s="1"/>
  <c r="H38" i="1" s="1"/>
  <c r="I35" i="1" s="1"/>
  <c r="I38" i="1" s="1"/>
  <c r="J35" i="1" s="1"/>
  <c r="J38" i="1" s="1"/>
  <c r="K35" i="1" s="1"/>
  <c r="K38" i="1" s="1"/>
  <c r="L35" i="1" s="1"/>
  <c r="L38" i="1" s="1"/>
  <c r="M35" i="1" s="1"/>
  <c r="M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tc={220E62D3-CF7F-4B5C-8EC5-FC0E155D6A2C}</author>
  </authors>
  <commentList>
    <comment ref="J10" authorId="0" shapeId="0" xr:uid="{220E62D3-CF7F-4B5C-8EC5-FC0E155D6A2C}">
      <text>
        <t>[Threaded comment]
Your version of Excel allows you to read this threaded comment; however, any edits to it will get removed if the file is opened in a newer version of Excel. Learn more: https://go.microsoft.com/fwlink/?linkid=870924
Comment:
    BFWE facility down pmt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Tyra Evans</author>
    <author>tc={E7D72886-095E-4D6E-8D6F-352BF0D71343}</author>
    <author>Tyra Tomlin</author>
  </authors>
  <commentList>
    <comment ref="E12" authorId="0" shapeId="0" xr:uid="{ADC31C64-858B-4C5F-9955-93FA73D0A3F2}">
      <text>
        <r>
          <rPr>
            <b/>
            <sz val="9"/>
            <color indexed="81"/>
            <rFont val="Tahoma"/>
            <family val="2"/>
          </rPr>
          <t>Tyra Evans:</t>
        </r>
        <r>
          <rPr>
            <sz val="9"/>
            <color indexed="81"/>
            <rFont val="Tahoma"/>
            <family val="2"/>
          </rPr>
          <t xml:space="preserve">
pmt to Aurora for meal/mtg</t>
        </r>
      </text>
    </comment>
    <comment ref="D33" authorId="1" shapeId="0" xr:uid="{E7D72886-095E-4D6E-8D6F-352BF0D71343}">
      <text>
        <t>[Threaded comment]
Your version of Excel allows you to read this threaded comment; however, any edits to it will get removed if the file is opened in a newer version of Excel. Learn more: https://go.microsoft.com/fwlink/?linkid=870924
Comment:
    National video</t>
      </text>
    </comment>
    <comment ref="L41" authorId="2" shapeId="0" xr:uid="{FBDAC9F2-E181-43E2-BD9B-47A20433B53C}">
      <text>
        <r>
          <rPr>
            <b/>
            <sz val="9"/>
            <color indexed="81"/>
            <rFont val="Tahoma"/>
            <family val="2"/>
          </rPr>
          <t>Tyra Tomlin:</t>
        </r>
        <r>
          <rPr>
            <sz val="9"/>
            <color indexed="81"/>
            <rFont val="Tahoma"/>
            <family val="2"/>
          </rPr>
          <t xml:space="preserve">
51 members X 325</t>
        </r>
      </text>
    </comment>
  </commentList>
</comments>
</file>

<file path=xl/sharedStrings.xml><?xml version="1.0" encoding="utf-8"?>
<sst xmlns="http://schemas.openxmlformats.org/spreadsheetml/2006/main" count="113" uniqueCount="78">
  <si>
    <t>May</t>
  </si>
  <si>
    <t>June</t>
  </si>
  <si>
    <t>July</t>
  </si>
  <si>
    <t>August</t>
  </si>
  <si>
    <t>September</t>
  </si>
  <si>
    <t>Total Income for Month</t>
  </si>
  <si>
    <t>Total Expenses for Month</t>
  </si>
  <si>
    <t>Ending Balance for Month</t>
  </si>
  <si>
    <t>Budgeted</t>
  </si>
  <si>
    <t>Total YTD</t>
  </si>
  <si>
    <t xml:space="preserve"> </t>
  </si>
  <si>
    <t>Variance</t>
  </si>
  <si>
    <t>October</t>
  </si>
  <si>
    <t>November</t>
  </si>
  <si>
    <t>December</t>
  </si>
  <si>
    <t>January</t>
  </si>
  <si>
    <t>February</t>
  </si>
  <si>
    <t>March</t>
  </si>
  <si>
    <t>April</t>
  </si>
  <si>
    <t>Budgeted Expenses</t>
  </si>
  <si>
    <t xml:space="preserve">     Total Budgeted Expenses</t>
  </si>
  <si>
    <t xml:space="preserve">Beginning Balance for Month  </t>
  </si>
  <si>
    <t>Cluster Program/DAPCEP STEMM Program</t>
  </si>
  <si>
    <t>Community Hat Strut</t>
  </si>
  <si>
    <t xml:space="preserve">     Arts </t>
  </si>
  <si>
    <t xml:space="preserve">     Health and Human Services</t>
  </si>
  <si>
    <t xml:space="preserve">     International Trends and Services</t>
  </si>
  <si>
    <t xml:space="preserve">     National Trends and Services</t>
  </si>
  <si>
    <t xml:space="preserve">     Servies to Youth</t>
  </si>
  <si>
    <t>Budgeted Income</t>
  </si>
  <si>
    <t>Unplanned  Requests</t>
  </si>
  <si>
    <t>Links Foundation Fee</t>
  </si>
  <si>
    <t>Income</t>
  </si>
  <si>
    <t>Expenses</t>
  </si>
  <si>
    <t>The Links Incorporated, Detroit (MI) Chapter</t>
  </si>
  <si>
    <t>Balance Forward</t>
  </si>
  <si>
    <t>HBCU</t>
  </si>
  <si>
    <t>Meeting Food/Rental DGC</t>
  </si>
  <si>
    <t>Advertisements</t>
  </si>
  <si>
    <t>Hospitality/Amenities/Bereavements</t>
  </si>
  <si>
    <t>Delegates Nationals</t>
  </si>
  <si>
    <t>Bonding</t>
  </si>
  <si>
    <t>Audit/Tax Prep</t>
  </si>
  <si>
    <t>Office Supplies/Postage/Copies</t>
  </si>
  <si>
    <t>Chapter Photo</t>
  </si>
  <si>
    <t>PO Box renewal</t>
  </si>
  <si>
    <t>Presidents Meeting Expenses</t>
  </si>
  <si>
    <t>Website</t>
  </si>
  <si>
    <t>Presidents Sisterhood Award</t>
  </si>
  <si>
    <t>Chapter Recognition Award- Outgoing President</t>
  </si>
  <si>
    <t>Metro Detroit Freindship Seed Money</t>
  </si>
  <si>
    <t>Social Media</t>
  </si>
  <si>
    <t>Expenses- Bank fees</t>
  </si>
  <si>
    <t>New Member Orientation</t>
  </si>
  <si>
    <t>Vision 2020 Foundation</t>
  </si>
  <si>
    <t>NSF Checks/Bank Fees/Refunds</t>
  </si>
  <si>
    <t>2023/2024 Dues</t>
  </si>
  <si>
    <t>Non budgeted activites</t>
  </si>
  <si>
    <t>Paypal Fees</t>
  </si>
  <si>
    <t>Eventbrite/Quickbooks Software</t>
  </si>
  <si>
    <t>Due To Nationals</t>
  </si>
  <si>
    <r>
      <rPr>
        <b/>
        <sz val="22"/>
        <color rgb="FFFFFF00"/>
        <rFont val="Calibri"/>
        <family val="2"/>
        <scheme val="minor"/>
      </rPr>
      <t>Operating Expenses</t>
    </r>
    <r>
      <rPr>
        <b/>
        <sz val="22"/>
        <color theme="1"/>
        <rFont val="Calibri"/>
        <family val="2"/>
        <scheme val="minor"/>
      </rPr>
      <t xml:space="preserve"> for May 1, 2024 through April 31, 2025</t>
    </r>
  </si>
  <si>
    <t>Balance Forward from 2023-24 Budget Year</t>
  </si>
  <si>
    <t>2024-2025 Dues and Fees Collected</t>
  </si>
  <si>
    <t>2024-2025 Dues to Nationals</t>
  </si>
  <si>
    <t>Delegates Central Area/Other Facility Usage</t>
  </si>
  <si>
    <t>Storage Fee Archives</t>
  </si>
  <si>
    <t>Program Expenses for May 1, 2024 through April 31, 2025</t>
  </si>
  <si>
    <t>Chapter #1 Donation</t>
  </si>
  <si>
    <t>Chapter #2 Donation</t>
  </si>
  <si>
    <t>Detroit Historical Archives</t>
  </si>
  <si>
    <t>Metro Black Wellness Expo</t>
  </si>
  <si>
    <t>MOTTEP</t>
  </si>
  <si>
    <t>Walk for Healthy Living</t>
  </si>
  <si>
    <t>African Amercian Museum Donation</t>
  </si>
  <si>
    <t>Other Facility Room Fees</t>
  </si>
  <si>
    <t>Alumna Expenses</t>
  </si>
  <si>
    <t>STEAMMM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</si>
</sst>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FFFF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14" fontId="4" fillId="0" borderId="1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3" borderId="1" xfId="0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/>
    <xf numFmtId="4" fontId="4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3" fillId="5" borderId="1" xfId="0" applyFont="1" applyFill="1" applyBorder="1"/>
    <xf numFmtId="4" fontId="1" fillId="5" borderId="1" xfId="0" applyNumberFormat="1" applyFont="1" applyFill="1" applyBorder="1"/>
    <xf numFmtId="0" fontId="1" fillId="5" borderId="1" xfId="0" applyFont="1" applyFill="1" applyBorder="1"/>
    <xf numFmtId="164" fontId="1" fillId="0" borderId="1" xfId="1" applyNumberFormat="1" applyFont="1" applyFill="1" applyBorder="1" applyAlignment="1">
      <alignment horizontal="center"/>
    </xf>
    <xf numFmtId="4" fontId="0" fillId="0" borderId="1" xfId="0" applyNumberFormat="1" applyBorder="1"/>
    <xf numFmtId="44" fontId="1" fillId="0" borderId="1" xfId="1" applyFont="1" applyBorder="1"/>
    <xf numFmtId="15" fontId="4" fillId="0" borderId="1" xfId="0" applyNumberFormat="1" applyFont="1" applyBorder="1" applyAlignment="1">
      <alignment horizontal="left"/>
    </xf>
    <xf numFmtId="0" fontId="3" fillId="6" borderId="3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12" fillId="0" borderId="1" xfId="0" applyFont="1" applyBorder="1"/>
    <xf numFmtId="4" fontId="11" fillId="0" borderId="1" xfId="0" applyNumberFormat="1" applyFont="1" applyBorder="1"/>
    <xf numFmtId="4" fontId="12" fillId="0" borderId="1" xfId="0" applyNumberFormat="1" applyFont="1" applyBorder="1"/>
    <xf numFmtId="0" fontId="1" fillId="7" borderId="1" xfId="0" applyFont="1" applyFill="1" applyBorder="1"/>
    <xf numFmtId="0" fontId="1" fillId="3" borderId="0" xfId="0" applyFont="1" applyFill="1"/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8000"/>
      <color rgb="FFA2E2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198584</xdr:colOff>
      <xdr:row>0</xdr:row>
      <xdr:rowOff>23111</xdr:rowOff>
    </xdr:from>
    <xdr:to>
      <xdr:col>15</xdr:col>
      <xdr:colOff>514351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8809" y="23111"/>
          <a:ext cx="1277792" cy="691264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0</xdr:row>
      <xdr:rowOff>19050</xdr:rowOff>
    </xdr:from>
    <xdr:to>
      <xdr:col>0</xdr:col>
      <xdr:colOff>2190287</xdr:colOff>
      <xdr:row>2</xdr:row>
      <xdr:rowOff>1654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9050"/>
          <a:ext cx="1277792" cy="691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198584</xdr:colOff>
      <xdr:row>0</xdr:row>
      <xdr:rowOff>23111</xdr:rowOff>
    </xdr:from>
    <xdr:to>
      <xdr:col>15</xdr:col>
      <xdr:colOff>521971</xdr:colOff>
      <xdr:row>3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5D151-65A0-40EB-9463-EB1F12EF7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5484" y="23111"/>
          <a:ext cx="1306367" cy="695074"/>
        </a:xfrm>
        <a:prstGeom prst="rect">
          <a:avLst/>
        </a:prstGeom>
      </xdr:spPr>
    </xdr:pic>
    <xdr:clientData/>
  </xdr:twoCellAnchor>
  <xdr:twoCellAnchor editAs="oneCell">
    <xdr:from>
      <xdr:col>0</xdr:col>
      <xdr:colOff>916305</xdr:colOff>
      <xdr:row>0</xdr:row>
      <xdr:rowOff>0</xdr:rowOff>
    </xdr:from>
    <xdr:to>
      <xdr:col>0</xdr:col>
      <xdr:colOff>2199812</xdr:colOff>
      <xdr:row>1</xdr:row>
      <xdr:rowOff>331470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25DEAD-FC6A-4E61-AF0B-38E654051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" y="0"/>
          <a:ext cx="1277792" cy="7010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yra Evans" id="{93CE2E8D-1483-4D90-9019-370E0E524D0B}" userId="Tyra Evans" providerId="None"/>
  <person displayName="Tyra Tomlin" id="{542E5C6F-FE6B-4DDB-8751-7A2A6FDDA1A8}" userId="Tyra Tomlin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0" dT="2024-02-27T23:09:32.45" personId="{542E5C6F-FE6B-4DDB-8751-7A2A6FDDA1A8}" id="{220E62D3-CF7F-4B5C-8EC5-FC0E155D6A2C}">
    <text>BFWE facility down pmt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33" dT="2024-08-15T15:39:11.43" personId="{93CE2E8D-1483-4D90-9019-370E0E524D0B}" id="{E7D72886-095E-4D6E-8D6F-352BF0D71343}">
    <text>National video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opLeftCell="A8" zoomScaleNormal="100" workbookViewId="0">
      <pane xSplit="1" topLeftCell="E1" activePane="topRight" state="frozen"/>
      <selection pane="topRight" activeCell="J24" sqref="J24"/>
    </sheetView>
  </sheetViews>
  <sheetFormatPr defaultRowHeight="14.5" x14ac:dyDescent="0.35"/>
  <cols>
    <col min="1" max="1" width="45.453125" customWidth="1"/>
    <col min="2" max="2" width="13" style="4" customWidth="1"/>
    <col min="3" max="3" width="7.453125" style="4" customWidth="1"/>
    <col min="4" max="4" width="9" style="4" customWidth="1"/>
    <col min="5" max="5" width="9.453125" style="4" customWidth="1"/>
    <col min="6" max="6" width="11.54296875" style="4" customWidth="1"/>
    <col min="7" max="8" width="11.26953125" style="4" customWidth="1"/>
    <col min="9" max="9" width="13.1796875" style="4" customWidth="1"/>
    <col min="10" max="10" width="15.453125" style="4" customWidth="1"/>
    <col min="11" max="11" width="11.1796875" style="4" customWidth="1"/>
    <col min="12" max="12" width="13.54296875" style="4" customWidth="1"/>
    <col min="13" max="13" width="11.1796875" style="4" customWidth="1"/>
    <col min="14" max="14" width="15.54296875" customWidth="1"/>
    <col min="15" max="15" width="14.453125" customWidth="1"/>
    <col min="16" max="16" width="15.7265625" customWidth="1"/>
  </cols>
  <sheetData>
    <row r="1" spans="1:16" s="1" customFormat="1" ht="28.5" x14ac:dyDescent="0.65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1" customFormat="1" ht="28.5" x14ac:dyDescent="0.65">
      <c r="A2" s="42" t="s">
        <v>67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8" customFormat="1" ht="17" x14ac:dyDescent="0.4">
      <c r="A3" s="31">
        <v>45413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10</v>
      </c>
      <c r="O3" s="7" t="s">
        <v>10</v>
      </c>
      <c r="P3" s="7" t="s">
        <v>10</v>
      </c>
    </row>
    <row r="4" spans="1:16" s="14" customFormat="1" ht="17" x14ac:dyDescent="0.4">
      <c r="A4" s="12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s="8" customFormat="1" ht="17" x14ac:dyDescent="0.4">
      <c r="A5" s="10" t="s">
        <v>62</v>
      </c>
      <c r="B5" s="30">
        <v>20109.61</v>
      </c>
      <c r="C5" s="7"/>
      <c r="D5" s="7"/>
      <c r="E5" s="7"/>
      <c r="F5" s="7"/>
      <c r="G5" s="7"/>
      <c r="H5" s="7"/>
      <c r="I5" s="7"/>
      <c r="J5" s="7"/>
      <c r="K5" s="7"/>
      <c r="L5" s="18"/>
      <c r="M5" s="7"/>
      <c r="N5" s="7"/>
      <c r="O5" s="7"/>
      <c r="P5" s="7"/>
    </row>
    <row r="6" spans="1:16" s="8" customFormat="1" ht="17" x14ac:dyDescent="0.4">
      <c r="A6" s="10"/>
      <c r="B6" s="29"/>
      <c r="C6" s="7"/>
      <c r="D6" s="7"/>
      <c r="E6" s="7"/>
      <c r="F6" s="7"/>
      <c r="G6" s="7"/>
      <c r="H6" s="7"/>
      <c r="I6" s="7"/>
      <c r="J6" s="7"/>
      <c r="K6" s="7"/>
      <c r="L6" s="18"/>
      <c r="M6" s="7"/>
      <c r="N6" s="7"/>
      <c r="O6" s="7"/>
      <c r="P6" s="7"/>
    </row>
    <row r="7" spans="1:16" s="23" customFormat="1" ht="15.5" x14ac:dyDescent="0.35">
      <c r="A7" s="21" t="s">
        <v>5</v>
      </c>
      <c r="B7" s="30">
        <v>20109.61</v>
      </c>
      <c r="C7" s="24">
        <f t="shared" ref="C7:M7" si="0">SUM(C5:C6)</f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2">
        <f t="shared" si="0"/>
        <v>0</v>
      </c>
      <c r="I7" s="22">
        <f t="shared" si="0"/>
        <v>0</v>
      </c>
      <c r="J7" s="22">
        <f t="shared" si="0"/>
        <v>0</v>
      </c>
      <c r="K7" s="22"/>
      <c r="L7" s="22">
        <f t="shared" si="0"/>
        <v>0</v>
      </c>
      <c r="M7" s="28">
        <f t="shared" si="0"/>
        <v>0</v>
      </c>
      <c r="N7" s="22"/>
      <c r="O7" s="22"/>
      <c r="P7" s="22"/>
    </row>
    <row r="8" spans="1:16" s="8" customFormat="1" ht="17" x14ac:dyDescent="0.4">
      <c r="A8" s="9" t="s">
        <v>10</v>
      </c>
      <c r="B8" s="7"/>
      <c r="C8" s="7"/>
      <c r="D8" s="7"/>
      <c r="E8" s="20"/>
      <c r="F8" s="7"/>
      <c r="G8" s="7"/>
      <c r="H8" s="7"/>
      <c r="I8" s="7"/>
      <c r="J8" s="7"/>
      <c r="K8" s="7"/>
      <c r="L8" s="19"/>
      <c r="M8" s="7"/>
      <c r="N8" s="7"/>
      <c r="O8" s="7"/>
      <c r="P8" s="7"/>
    </row>
    <row r="9" spans="1:16" s="17" customFormat="1" ht="17" x14ac:dyDescent="0.4">
      <c r="A9" s="15" t="s">
        <v>19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1" t="s">
        <v>9</v>
      </c>
      <c r="O9" s="11" t="s">
        <v>8</v>
      </c>
      <c r="P9" s="11" t="s">
        <v>11</v>
      </c>
    </row>
    <row r="10" spans="1:16" s="2" customFormat="1" ht="17" x14ac:dyDescent="0.4">
      <c r="A10" s="2" t="s">
        <v>68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9">
        <f>B10+C10+D10+E10+F10+G10+H10+I10+J10+K10+L10+M10</f>
        <v>0</v>
      </c>
      <c r="O10" s="3">
        <v>1000</v>
      </c>
      <c r="P10" s="3">
        <f t="shared" ref="P10:P11" si="1">O10-N10</f>
        <v>1000</v>
      </c>
    </row>
    <row r="11" spans="1:16" s="2" customFormat="1" ht="17" x14ac:dyDescent="0.4">
      <c r="A11" s="2" t="s">
        <v>69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9">
        <f t="shared" ref="N11:N27" si="2">B11+C11+D11+E11+F11+G11+H11+I11+J11+K11+L11+M11</f>
        <v>0</v>
      </c>
      <c r="O11" s="3">
        <v>1000</v>
      </c>
      <c r="P11" s="3">
        <f t="shared" si="1"/>
        <v>1000</v>
      </c>
    </row>
    <row r="12" spans="1:16" s="2" customFormat="1" ht="17" x14ac:dyDescent="0.4">
      <c r="A12" s="2" t="s">
        <v>23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9">
        <f t="shared" si="2"/>
        <v>0</v>
      </c>
      <c r="O12" s="3">
        <v>1000</v>
      </c>
      <c r="P12" s="3">
        <f t="shared" ref="P12:P17" si="3">O12-N12</f>
        <v>1000</v>
      </c>
    </row>
    <row r="13" spans="1:16" s="2" customFormat="1" ht="17" x14ac:dyDescent="0.4">
      <c r="A13" s="2" t="s">
        <v>74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9">
        <f t="shared" si="2"/>
        <v>0</v>
      </c>
      <c r="O13" s="3">
        <v>1000</v>
      </c>
      <c r="P13" s="3">
        <f t="shared" si="3"/>
        <v>1000</v>
      </c>
    </row>
    <row r="14" spans="1:16" s="2" customFormat="1" ht="17" x14ac:dyDescent="0.4">
      <c r="A14" s="2" t="s">
        <v>70</v>
      </c>
      <c r="B14" s="3"/>
      <c r="C14" s="3"/>
      <c r="D14" s="3"/>
      <c r="E14" s="3">
        <v>3689.92</v>
      </c>
      <c r="F14" s="3"/>
      <c r="G14" s="3"/>
      <c r="H14" s="3"/>
      <c r="I14" s="3"/>
      <c r="J14" s="3"/>
      <c r="K14" s="3"/>
      <c r="L14" s="3"/>
      <c r="M14" s="3"/>
      <c r="N14" s="19">
        <f t="shared" si="2"/>
        <v>3689.92</v>
      </c>
      <c r="O14" s="3">
        <v>4000</v>
      </c>
      <c r="P14" s="3">
        <f>O14-N14</f>
        <v>310.07999999999993</v>
      </c>
    </row>
    <row r="15" spans="1:16" s="2" customFormat="1" ht="17" x14ac:dyDescent="0.4">
      <c r="A15" s="2" t="s">
        <v>71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9">
        <f t="shared" si="2"/>
        <v>0</v>
      </c>
      <c r="O15" s="3">
        <v>1000</v>
      </c>
      <c r="P15" s="3">
        <f t="shared" si="3"/>
        <v>1000</v>
      </c>
    </row>
    <row r="16" spans="1:16" s="2" customFormat="1" ht="17" x14ac:dyDescent="0.4">
      <c r="A16" s="2" t="s">
        <v>22</v>
      </c>
      <c r="B16" s="3"/>
      <c r="C16" s="3"/>
      <c r="D16" s="3">
        <v>2000</v>
      </c>
      <c r="E16" s="3"/>
      <c r="F16" s="3"/>
      <c r="G16" s="3"/>
      <c r="H16" s="3"/>
      <c r="I16" s="3"/>
      <c r="J16" s="3"/>
      <c r="K16" s="3"/>
      <c r="L16" s="3"/>
      <c r="M16" s="3"/>
      <c r="N16" s="19">
        <f t="shared" si="2"/>
        <v>2000</v>
      </c>
      <c r="O16" s="3">
        <v>2500</v>
      </c>
      <c r="P16" s="38">
        <f t="shared" si="3"/>
        <v>500</v>
      </c>
    </row>
    <row r="17" spans="1:16" s="2" customFormat="1" ht="17" x14ac:dyDescent="0.4">
      <c r="A17" s="2" t="s">
        <v>54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9">
        <f t="shared" si="2"/>
        <v>0</v>
      </c>
      <c r="O17" s="3">
        <v>1000</v>
      </c>
      <c r="P17" s="3">
        <f t="shared" si="3"/>
        <v>1000</v>
      </c>
    </row>
    <row r="18" spans="1:16" s="2" customFormat="1" ht="17" x14ac:dyDescent="0.4">
      <c r="A18" s="2" t="s">
        <v>36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>
        <v>1000</v>
      </c>
      <c r="M18" s="3"/>
      <c r="N18" s="19">
        <f t="shared" si="2"/>
        <v>1000</v>
      </c>
      <c r="O18" s="3">
        <v>1000</v>
      </c>
      <c r="P18" s="3">
        <f>O18-N18</f>
        <v>0</v>
      </c>
    </row>
    <row r="19" spans="1:16" s="2" customFormat="1" ht="17" x14ac:dyDescent="0.4">
      <c r="A19" s="2" t="s">
        <v>73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9">
        <f t="shared" si="2"/>
        <v>0</v>
      </c>
      <c r="O19" s="3">
        <v>1000</v>
      </c>
      <c r="P19" s="3">
        <f>O19-N19</f>
        <v>1000</v>
      </c>
    </row>
    <row r="20" spans="1:16" s="2" customFormat="1" ht="17" x14ac:dyDescent="0.4">
      <c r="A20" s="2" t="s">
        <v>72</v>
      </c>
      <c r="B20" s="3"/>
      <c r="C20" s="3"/>
      <c r="D20" s="3"/>
      <c r="E20" s="3"/>
      <c r="F20" s="3"/>
      <c r="G20" s="3"/>
      <c r="H20" s="3">
        <v>1500</v>
      </c>
      <c r="I20" s="3"/>
      <c r="J20" s="3"/>
      <c r="K20" s="3">
        <v>858</v>
      </c>
      <c r="L20" s="3"/>
      <c r="M20" s="3"/>
      <c r="N20" s="19">
        <f t="shared" si="2"/>
        <v>2358</v>
      </c>
      <c r="O20" s="3">
        <v>1500</v>
      </c>
      <c r="P20" s="3">
        <f>O20-N20</f>
        <v>-858</v>
      </c>
    </row>
    <row r="21" spans="1:16" s="2" customFormat="1" ht="17" x14ac:dyDescent="0.4">
      <c r="A21" s="2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9">
        <f t="shared" si="2"/>
        <v>0</v>
      </c>
      <c r="O21" s="3">
        <v>2000</v>
      </c>
      <c r="P21" s="3">
        <f t="shared" ref="P21:P27" si="4">O21-N21</f>
        <v>2000</v>
      </c>
    </row>
    <row r="22" spans="1:16" s="2" customFormat="1" ht="17" x14ac:dyDescent="0.4">
      <c r="A22" s="2" t="s">
        <v>31</v>
      </c>
      <c r="B22" s="3"/>
      <c r="C22" s="3"/>
      <c r="D22" s="3"/>
      <c r="E22" s="3"/>
      <c r="F22" s="3"/>
      <c r="G22" s="3"/>
      <c r="H22" s="3"/>
      <c r="I22" s="3"/>
      <c r="J22" s="3">
        <v>25</v>
      </c>
      <c r="K22" s="3"/>
      <c r="L22" s="3"/>
      <c r="M22" s="3"/>
      <c r="N22" s="19">
        <f t="shared" si="2"/>
        <v>25</v>
      </c>
      <c r="O22" s="3">
        <v>25</v>
      </c>
      <c r="P22" s="3">
        <f t="shared" si="4"/>
        <v>0</v>
      </c>
    </row>
    <row r="23" spans="1:16" s="2" customFormat="1" ht="17" x14ac:dyDescent="0.4">
      <c r="A23" s="36" t="s">
        <v>24</v>
      </c>
      <c r="B23" s="3"/>
      <c r="C23" s="3"/>
      <c r="D23" s="3"/>
      <c r="E23" s="3"/>
      <c r="F23" s="3"/>
      <c r="G23" s="3"/>
      <c r="H23" s="3"/>
      <c r="I23" s="3"/>
      <c r="J23" s="3"/>
      <c r="K23" s="3">
        <v>851</v>
      </c>
      <c r="L23" s="3">
        <v>413.84</v>
      </c>
      <c r="M23" s="3"/>
      <c r="N23" s="19">
        <f t="shared" si="2"/>
        <v>1264.8399999999999</v>
      </c>
      <c r="O23" s="3">
        <v>1500</v>
      </c>
      <c r="P23" s="38">
        <f t="shared" si="4"/>
        <v>235.16000000000008</v>
      </c>
    </row>
    <row r="24" spans="1:16" s="2" customFormat="1" ht="17" x14ac:dyDescent="0.4">
      <c r="A24" s="2" t="s">
        <v>25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>
        <v>1500</v>
      </c>
      <c r="M24" s="3"/>
      <c r="N24" s="19">
        <f t="shared" si="2"/>
        <v>1500</v>
      </c>
      <c r="O24" s="3">
        <v>1500</v>
      </c>
      <c r="P24" s="3">
        <f t="shared" si="4"/>
        <v>0</v>
      </c>
    </row>
    <row r="25" spans="1:16" s="2" customFormat="1" ht="17" x14ac:dyDescent="0.4">
      <c r="A25" s="2" t="s">
        <v>26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9">
        <v>1500</v>
      </c>
      <c r="O25" s="3">
        <v>1500</v>
      </c>
      <c r="P25" s="3">
        <f t="shared" si="4"/>
        <v>0</v>
      </c>
    </row>
    <row r="26" spans="1:16" s="2" customFormat="1" ht="17" x14ac:dyDescent="0.4">
      <c r="A26" s="36" t="s">
        <v>27</v>
      </c>
      <c r="B26" s="3"/>
      <c r="C26" s="3"/>
      <c r="D26" s="3"/>
      <c r="E26" s="3"/>
      <c r="F26" s="3"/>
      <c r="G26" s="3"/>
      <c r="H26" s="3"/>
      <c r="I26" s="3">
        <v>200</v>
      </c>
      <c r="J26" s="3">
        <v>900</v>
      </c>
      <c r="K26" s="3"/>
      <c r="L26" s="3"/>
      <c r="M26" s="3"/>
      <c r="N26" s="19">
        <f t="shared" si="2"/>
        <v>1100</v>
      </c>
      <c r="O26" s="3">
        <v>1500</v>
      </c>
      <c r="P26" s="3">
        <f t="shared" si="4"/>
        <v>400</v>
      </c>
    </row>
    <row r="27" spans="1:16" s="2" customFormat="1" ht="17" x14ac:dyDescent="0.4">
      <c r="A27" s="2" t="s">
        <v>28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9">
        <f t="shared" si="2"/>
        <v>0</v>
      </c>
      <c r="O27" s="3">
        <v>1500</v>
      </c>
      <c r="P27" s="3">
        <f t="shared" si="4"/>
        <v>1500</v>
      </c>
    </row>
    <row r="28" spans="1:16" s="17" customFormat="1" ht="15.5" x14ac:dyDescent="0.35">
      <c r="A28" s="15" t="s">
        <v>20</v>
      </c>
      <c r="B28" s="16">
        <f>SUM(B12:B22)</f>
        <v>0</v>
      </c>
      <c r="C28" s="16">
        <f>SUM(C12:C22)</f>
        <v>0</v>
      </c>
      <c r="D28" s="16">
        <f>SUM(D12:D22)</f>
        <v>2000</v>
      </c>
      <c r="E28" s="16">
        <f>SUM(E12:E22)</f>
        <v>3689.92</v>
      </c>
      <c r="F28" s="16">
        <f>SUM(F12:F22)</f>
        <v>0</v>
      </c>
      <c r="G28" s="16"/>
      <c r="H28" s="16"/>
      <c r="I28" s="16"/>
      <c r="J28" s="16"/>
      <c r="K28" s="16"/>
      <c r="L28" s="16"/>
      <c r="M28" s="16"/>
      <c r="N28" s="16"/>
      <c r="O28" s="16">
        <f>SUM(O10:O27)</f>
        <v>25525</v>
      </c>
      <c r="P28" s="16">
        <f>SUM(P12:P27)</f>
        <v>9087.24</v>
      </c>
    </row>
    <row r="29" spans="1:16" s="27" customFormat="1" ht="15.5" x14ac:dyDescent="0.3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1:16" s="17" customFormat="1" ht="15.5" x14ac:dyDescent="0.3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s="27" customFormat="1" ht="15.5" x14ac:dyDescent="0.35">
      <c r="A31" s="27" t="s">
        <v>35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>
        <f>SUM(G31:M31)</f>
        <v>0</v>
      </c>
      <c r="O31" s="26"/>
      <c r="P31" s="26"/>
    </row>
    <row r="32" spans="1:16" s="27" customFormat="1" ht="15.5" x14ac:dyDescent="0.35">
      <c r="A32" s="27" t="s">
        <v>32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 s="27" customFormat="1" ht="15.5" x14ac:dyDescent="0.35">
      <c r="A33" s="27" t="s">
        <v>33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>
        <f>SUM(G33:M33)</f>
        <v>0</v>
      </c>
      <c r="O33" s="26"/>
      <c r="P33" s="26"/>
    </row>
    <row r="34" spans="1:16" s="5" customFormat="1" ht="15.5" x14ac:dyDescent="0.3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6" s="17" customFormat="1" ht="15.5" x14ac:dyDescent="0.35">
      <c r="A35" s="17" t="s">
        <v>21</v>
      </c>
      <c r="B35" s="16">
        <f>B5+B31</f>
        <v>20109.61</v>
      </c>
      <c r="C35" s="16">
        <f>B38</f>
        <v>20109.61</v>
      </c>
      <c r="D35" s="16">
        <f t="shared" ref="D35:M35" si="5">C38</f>
        <v>20109.61</v>
      </c>
      <c r="E35" s="16">
        <f>D38</f>
        <v>18109.61</v>
      </c>
      <c r="F35" s="16">
        <f t="shared" si="5"/>
        <v>14419.69</v>
      </c>
      <c r="G35" s="16">
        <f t="shared" si="5"/>
        <v>14419.69</v>
      </c>
      <c r="H35" s="16">
        <f t="shared" si="5"/>
        <v>14419.69</v>
      </c>
      <c r="I35" s="16">
        <f t="shared" si="5"/>
        <v>14419.69</v>
      </c>
      <c r="J35" s="16">
        <f t="shared" si="5"/>
        <v>14419.69</v>
      </c>
      <c r="K35" s="16">
        <f t="shared" si="5"/>
        <v>14419.69</v>
      </c>
      <c r="L35" s="16">
        <f t="shared" si="5"/>
        <v>14419.69</v>
      </c>
      <c r="M35" s="16">
        <f t="shared" si="5"/>
        <v>14419.69</v>
      </c>
      <c r="N35" s="16"/>
    </row>
    <row r="36" spans="1:16" s="17" customFormat="1" ht="15.5" x14ac:dyDescent="0.35">
      <c r="A36" s="17" t="s">
        <v>5</v>
      </c>
      <c r="B36" s="16">
        <v>0</v>
      </c>
      <c r="C36" s="16">
        <f>C7</f>
        <v>0</v>
      </c>
      <c r="D36" s="16">
        <f>D7</f>
        <v>0</v>
      </c>
      <c r="E36" s="16">
        <f>E7</f>
        <v>0</v>
      </c>
      <c r="F36" s="16">
        <f>F7</f>
        <v>0</v>
      </c>
      <c r="G36" s="16">
        <f t="shared" ref="G36:L36" si="6">G7+G31</f>
        <v>0</v>
      </c>
      <c r="H36" s="16">
        <f t="shared" si="6"/>
        <v>0</v>
      </c>
      <c r="I36" s="16">
        <f t="shared" si="6"/>
        <v>0</v>
      </c>
      <c r="J36" s="16">
        <f t="shared" si="6"/>
        <v>0</v>
      </c>
      <c r="K36" s="16">
        <f t="shared" si="6"/>
        <v>0</v>
      </c>
      <c r="L36" s="16">
        <f t="shared" si="6"/>
        <v>0</v>
      </c>
      <c r="M36" s="16">
        <f>M7</f>
        <v>0</v>
      </c>
      <c r="N36" s="16"/>
      <c r="P36" s="16"/>
    </row>
    <row r="37" spans="1:16" s="17" customFormat="1" ht="15.5" x14ac:dyDescent="0.35">
      <c r="A37" s="17" t="s">
        <v>6</v>
      </c>
      <c r="B37" s="16">
        <f>B28</f>
        <v>0</v>
      </c>
      <c r="C37" s="16">
        <f>C28</f>
        <v>0</v>
      </c>
      <c r="D37" s="16">
        <f>D28+D33</f>
        <v>2000</v>
      </c>
      <c r="E37" s="16">
        <f>E28+E33</f>
        <v>3689.92</v>
      </c>
      <c r="F37" s="16">
        <f>F28+F33</f>
        <v>0</v>
      </c>
      <c r="G37" s="16">
        <f t="shared" ref="G37:M37" si="7">G28+G33</f>
        <v>0</v>
      </c>
      <c r="H37" s="16">
        <f t="shared" si="7"/>
        <v>0</v>
      </c>
      <c r="I37" s="16">
        <f t="shared" si="7"/>
        <v>0</v>
      </c>
      <c r="J37" s="16">
        <f t="shared" si="7"/>
        <v>0</v>
      </c>
      <c r="K37" s="16">
        <f t="shared" si="7"/>
        <v>0</v>
      </c>
      <c r="L37" s="16">
        <f t="shared" si="7"/>
        <v>0</v>
      </c>
      <c r="M37" s="16">
        <f t="shared" si="7"/>
        <v>0</v>
      </c>
      <c r="N37" s="16"/>
      <c r="P37" s="16"/>
    </row>
    <row r="38" spans="1:16" s="17" customFormat="1" ht="15.5" x14ac:dyDescent="0.35">
      <c r="A38" s="17" t="s">
        <v>7</v>
      </c>
      <c r="B38" s="16">
        <f>B35+B36-B37</f>
        <v>20109.61</v>
      </c>
      <c r="C38" s="16">
        <f t="shared" ref="C38:M38" si="8">C35+C36-C37</f>
        <v>20109.61</v>
      </c>
      <c r="D38" s="16">
        <f t="shared" si="8"/>
        <v>18109.61</v>
      </c>
      <c r="E38" s="16">
        <f t="shared" si="8"/>
        <v>14419.69</v>
      </c>
      <c r="F38" s="16">
        <f t="shared" si="8"/>
        <v>14419.69</v>
      </c>
      <c r="G38" s="16">
        <f>G35+G36-G37</f>
        <v>14419.69</v>
      </c>
      <c r="H38" s="16">
        <f t="shared" si="8"/>
        <v>14419.69</v>
      </c>
      <c r="I38" s="16">
        <f t="shared" si="8"/>
        <v>14419.69</v>
      </c>
      <c r="J38" s="16">
        <f t="shared" si="8"/>
        <v>14419.69</v>
      </c>
      <c r="K38" s="16">
        <f t="shared" si="8"/>
        <v>14419.69</v>
      </c>
      <c r="L38" s="16">
        <f t="shared" si="8"/>
        <v>14419.69</v>
      </c>
      <c r="M38" s="16">
        <f t="shared" si="8"/>
        <v>14419.69</v>
      </c>
      <c r="N38" s="16"/>
      <c r="P38" s="16"/>
    </row>
    <row r="40" spans="1:16" ht="15.5" x14ac:dyDescent="0.35">
      <c r="A40" s="40" t="s">
        <v>77</v>
      </c>
      <c r="B40" s="4">
        <v>3323</v>
      </c>
    </row>
    <row r="41" spans="1:16" x14ac:dyDescent="0.35">
      <c r="B41" s="4">
        <v>2652</v>
      </c>
    </row>
  </sheetData>
  <customSheetViews>
    <customSheetView guid="{C615764C-F046-429A-BE15-6447FFAB517F}" fitToPage="1" hiddenColumns="1">
      <pane xSplit="1" ySplit="3" topLeftCell="C7" activePane="bottomRight" state="frozen"/>
      <selection pane="bottomRight" activeCell="H11" sqref="H11"/>
      <pageMargins left="0.5" right="0.25" top="0.5" bottom="0.25" header="0.3" footer="0.3"/>
      <printOptions gridLines="1"/>
      <pageSetup paperSize="5" scale="72" orientation="landscape" r:id="rId1"/>
    </customSheetView>
  </customSheetViews>
  <mergeCells count="2">
    <mergeCell ref="A1:P1"/>
    <mergeCell ref="A2:P2"/>
  </mergeCells>
  <printOptions gridLines="1"/>
  <pageMargins left="0.25" right="0.25" top="1" bottom="0.5" header="0.3" footer="0.3"/>
  <pageSetup paperSize="5" scale="47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9"/>
  <sheetViews>
    <sheetView tabSelected="1" topLeftCell="A10" zoomScale="87" zoomScaleNormal="87" workbookViewId="0">
      <pane xSplit="1" topLeftCell="G1" activePane="topRight" state="frozen"/>
      <selection pane="topRight" activeCell="J33" sqref="J33"/>
    </sheetView>
  </sheetViews>
  <sheetFormatPr defaultRowHeight="14.5" x14ac:dyDescent="0.35"/>
  <cols>
    <col min="1" max="1" width="44.7265625" customWidth="1"/>
    <col min="2" max="2" width="13" style="4" customWidth="1"/>
    <col min="3" max="3" width="11.453125" style="4" customWidth="1"/>
    <col min="4" max="4" width="10.54296875" style="4" customWidth="1"/>
    <col min="5" max="5" width="10" style="4" customWidth="1"/>
    <col min="6" max="6" width="12.26953125" style="4" customWidth="1"/>
    <col min="7" max="7" width="11.26953125" style="4" customWidth="1"/>
    <col min="8" max="8" width="12.81640625" style="4" customWidth="1"/>
    <col min="9" max="9" width="11.453125" style="4" customWidth="1"/>
    <col min="10" max="10" width="9.7265625" style="4" customWidth="1"/>
    <col min="11" max="11" width="11.453125" style="4" customWidth="1"/>
    <col min="12" max="12" width="10.1796875" style="4" customWidth="1"/>
    <col min="13" max="13" width="11" style="4" customWidth="1"/>
    <col min="14" max="14" width="15.54296875" customWidth="1"/>
    <col min="15" max="15" width="14.453125" customWidth="1"/>
    <col min="16" max="16" width="15.7265625" customWidth="1"/>
  </cols>
  <sheetData>
    <row r="1" spans="1:16" s="1" customFormat="1" ht="28.5" x14ac:dyDescent="0.65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1" customFormat="1" ht="28.5" x14ac:dyDescent="0.65">
      <c r="A2" s="42" t="s">
        <v>61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8" customFormat="1" ht="17" x14ac:dyDescent="0.4">
      <c r="A3" s="31">
        <v>45413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10</v>
      </c>
      <c r="O3" s="7" t="s">
        <v>10</v>
      </c>
      <c r="P3" s="7" t="s">
        <v>10</v>
      </c>
    </row>
    <row r="4" spans="1:16" s="14" customFormat="1" ht="17" x14ac:dyDescent="0.4">
      <c r="A4" s="12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s="8" customFormat="1" ht="17" x14ac:dyDescent="0.4">
      <c r="A5" s="10" t="s">
        <v>62</v>
      </c>
      <c r="B5" s="30">
        <v>27123.78</v>
      </c>
      <c r="C5" s="7"/>
      <c r="D5" s="7"/>
      <c r="E5" s="7"/>
      <c r="F5" s="7"/>
      <c r="G5" s="7"/>
      <c r="H5" s="7"/>
      <c r="I5" s="7"/>
      <c r="J5" s="7"/>
      <c r="K5" s="7"/>
      <c r="L5" s="18"/>
      <c r="M5" s="7"/>
      <c r="N5" s="7"/>
      <c r="O5" s="7"/>
      <c r="P5" s="7"/>
    </row>
    <row r="6" spans="1:16" s="8" customFormat="1" ht="17" x14ac:dyDescent="0.4">
      <c r="A6" s="10"/>
      <c r="B6" s="29"/>
      <c r="C6" s="7"/>
      <c r="D6" s="7"/>
      <c r="E6" s="7"/>
      <c r="F6" s="7"/>
      <c r="G6" s="7"/>
      <c r="H6" s="7"/>
      <c r="I6" s="7"/>
      <c r="J6" s="7"/>
      <c r="K6" s="7"/>
      <c r="L6" s="18"/>
      <c r="M6" s="7"/>
      <c r="N6" s="7"/>
      <c r="O6" s="7"/>
      <c r="P6" s="7"/>
    </row>
    <row r="7" spans="1:16" s="23" customFormat="1" ht="15.5" x14ac:dyDescent="0.35">
      <c r="A7" s="21" t="s">
        <v>5</v>
      </c>
      <c r="B7" s="30">
        <v>27123.78</v>
      </c>
      <c r="C7" s="24">
        <f t="shared" ref="C7:M7" si="0">SUM(C5:C6)</f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2">
        <f t="shared" si="0"/>
        <v>0</v>
      </c>
      <c r="I7" s="22">
        <f t="shared" si="0"/>
        <v>0</v>
      </c>
      <c r="J7" s="22">
        <f t="shared" si="0"/>
        <v>0</v>
      </c>
      <c r="K7" s="22">
        <f t="shared" si="0"/>
        <v>0</v>
      </c>
      <c r="L7" s="22">
        <f t="shared" si="0"/>
        <v>0</v>
      </c>
      <c r="M7" s="28">
        <f t="shared" si="0"/>
        <v>0</v>
      </c>
      <c r="N7" s="22"/>
      <c r="O7" s="22"/>
      <c r="P7" s="22"/>
    </row>
    <row r="8" spans="1:16" s="8" customFormat="1" ht="17" x14ac:dyDescent="0.4">
      <c r="A8" s="9" t="s">
        <v>10</v>
      </c>
      <c r="B8" s="7"/>
      <c r="C8" s="7"/>
      <c r="D8" s="7"/>
      <c r="E8" s="20"/>
      <c r="F8" s="7"/>
      <c r="G8" s="7"/>
      <c r="H8" s="7"/>
      <c r="I8" s="7"/>
      <c r="J8" s="7"/>
      <c r="K8" s="7"/>
      <c r="L8" s="19"/>
      <c r="M8" s="7"/>
      <c r="N8" s="7"/>
      <c r="O8" s="7"/>
      <c r="P8" s="7"/>
    </row>
    <row r="9" spans="1:16" s="17" customFormat="1" ht="17" x14ac:dyDescent="0.4">
      <c r="A9" s="15" t="s">
        <v>19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1" t="s">
        <v>9</v>
      </c>
      <c r="O9" s="11" t="s">
        <v>8</v>
      </c>
      <c r="P9" s="11" t="s">
        <v>11</v>
      </c>
    </row>
    <row r="10" spans="1:16" s="17" customFormat="1" ht="17" x14ac:dyDescent="0.4">
      <c r="A10" s="15" t="s">
        <v>60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1"/>
      <c r="O10" s="11"/>
      <c r="P10" s="11"/>
    </row>
    <row r="11" spans="1:16" s="2" customFormat="1" ht="15.5" x14ac:dyDescent="0.35">
      <c r="A11" s="2" t="s">
        <v>39</v>
      </c>
      <c r="B11" s="3"/>
      <c r="C11" s="3">
        <v>179.93</v>
      </c>
      <c r="D11" s="3"/>
      <c r="E11" s="3"/>
      <c r="F11" s="3"/>
      <c r="G11" s="3"/>
      <c r="H11" s="3"/>
      <c r="I11" s="3"/>
      <c r="J11" s="3">
        <v>583.6</v>
      </c>
      <c r="K11" s="3"/>
      <c r="L11" s="3"/>
      <c r="M11" s="3"/>
      <c r="N11" s="3">
        <f>B11+C11+D11+E11+F11+G11+H11+I11+J11+K11+L11+M11</f>
        <v>763.53</v>
      </c>
      <c r="O11" s="3">
        <v>1500</v>
      </c>
      <c r="P11" s="38">
        <f>O11-N11</f>
        <v>736.47</v>
      </c>
    </row>
    <row r="12" spans="1:16" s="2" customFormat="1" ht="15.5" x14ac:dyDescent="0.35">
      <c r="A12" s="39" t="s">
        <v>37</v>
      </c>
      <c r="B12" s="3">
        <v>1397.28</v>
      </c>
      <c r="C12" s="3"/>
      <c r="D12" s="3"/>
      <c r="E12" s="3">
        <v>3000</v>
      </c>
      <c r="G12" s="3">
        <v>1304</v>
      </c>
      <c r="H12" s="3">
        <v>1193</v>
      </c>
      <c r="I12" s="3">
        <v>2200</v>
      </c>
      <c r="J12" s="3"/>
      <c r="K12" s="3">
        <v>2081.6</v>
      </c>
      <c r="L12" s="3"/>
      <c r="M12" s="3"/>
      <c r="N12" s="3">
        <f>B12+C12+D12+E12+F12+G12+H12+I12+J12+K12+L12+M12</f>
        <v>11175.88</v>
      </c>
      <c r="O12" s="3">
        <v>1600</v>
      </c>
      <c r="P12" s="38">
        <f>O12-N12</f>
        <v>-9575.8799999999992</v>
      </c>
    </row>
    <row r="13" spans="1:16" s="2" customFormat="1" ht="15.5" x14ac:dyDescent="0.35">
      <c r="A13" s="2" t="s">
        <v>58</v>
      </c>
      <c r="B13" s="3"/>
      <c r="C13" s="3"/>
      <c r="D13" s="3"/>
      <c r="E13" s="3"/>
      <c r="G13" s="3">
        <v>15</v>
      </c>
      <c r="H13" s="3"/>
      <c r="I13" s="3"/>
      <c r="J13" s="3"/>
      <c r="K13" s="3"/>
      <c r="L13" s="3"/>
      <c r="M13" s="3"/>
      <c r="N13" s="3">
        <f t="shared" ref="N13" si="1">B13+C13+D13+E13+F13+G13+H13+I13+J13+K13+L13+M13</f>
        <v>15</v>
      </c>
      <c r="O13" s="3">
        <v>300</v>
      </c>
      <c r="P13" s="38">
        <f>O13-N13</f>
        <v>285</v>
      </c>
    </row>
    <row r="14" spans="1:16" s="2" customFormat="1" ht="15.5" x14ac:dyDescent="0.35">
      <c r="A14" s="2" t="s">
        <v>75</v>
      </c>
      <c r="B14" s="3"/>
      <c r="C14" s="3"/>
      <c r="D14" s="3"/>
      <c r="E14" s="3"/>
      <c r="G14" s="3"/>
      <c r="H14" s="3"/>
      <c r="I14" s="3"/>
      <c r="J14" s="3"/>
      <c r="K14" s="3"/>
      <c r="L14" s="3"/>
      <c r="M14" s="3"/>
      <c r="N14" s="3"/>
      <c r="O14" s="3">
        <v>500</v>
      </c>
      <c r="P14" s="3">
        <f t="shared" ref="P14:P15" si="2">O14-N14</f>
        <v>500</v>
      </c>
    </row>
    <row r="15" spans="1:16" s="2" customFormat="1" ht="15.5" x14ac:dyDescent="0.35">
      <c r="A15" s="2" t="s">
        <v>38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ref="N15:N33" si="3">B15+C15+D15+E15+F15+G15+H15+I15+J15+K15+L15+M15</f>
        <v>0</v>
      </c>
      <c r="O15" s="3">
        <v>250</v>
      </c>
      <c r="P15" s="3">
        <f t="shared" si="2"/>
        <v>250</v>
      </c>
    </row>
    <row r="16" spans="1:16" s="2" customFormat="1" ht="15.5" x14ac:dyDescent="0.35">
      <c r="A16" s="2" t="s">
        <v>40</v>
      </c>
      <c r="B16" s="3"/>
      <c r="C16" s="3">
        <v>724.27</v>
      </c>
      <c r="D16" s="3">
        <v>1166.3800000000001</v>
      </c>
      <c r="E16" s="3"/>
      <c r="F16" s="3"/>
      <c r="G16" s="3"/>
      <c r="H16" s="3"/>
      <c r="I16" s="3"/>
      <c r="J16" s="3"/>
      <c r="K16" s="3"/>
      <c r="L16" s="3"/>
      <c r="M16" s="3"/>
      <c r="N16" s="3">
        <f t="shared" si="3"/>
        <v>1890.65</v>
      </c>
      <c r="O16" s="3">
        <v>3500</v>
      </c>
      <c r="P16" s="38">
        <f>O16-N16</f>
        <v>1609.35</v>
      </c>
    </row>
    <row r="17" spans="1:16" s="2" customFormat="1" ht="15.5" x14ac:dyDescent="0.35">
      <c r="A17" s="2" t="s">
        <v>65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3"/>
        <v>0</v>
      </c>
      <c r="O17" s="3">
        <v>1200</v>
      </c>
      <c r="P17" s="38">
        <f t="shared" ref="P17" si="4">O17-N17</f>
        <v>1200</v>
      </c>
    </row>
    <row r="18" spans="1:16" s="2" customFormat="1" ht="15.5" x14ac:dyDescent="0.35">
      <c r="A18" s="2" t="s">
        <v>41</v>
      </c>
      <c r="B18" s="3"/>
      <c r="C18" s="3"/>
      <c r="D18" s="3"/>
      <c r="E18" s="3"/>
      <c r="F18" s="3">
        <v>440</v>
      </c>
      <c r="G18" s="3"/>
      <c r="H18" s="3"/>
      <c r="I18" s="3"/>
      <c r="J18" s="3"/>
      <c r="K18" s="3"/>
      <c r="L18" s="3"/>
      <c r="M18" s="3"/>
      <c r="N18" s="3">
        <f t="shared" si="3"/>
        <v>440</v>
      </c>
      <c r="O18" s="3">
        <v>500</v>
      </c>
      <c r="P18" s="3">
        <f t="shared" ref="P18:P28" si="5">O18-N18</f>
        <v>60</v>
      </c>
    </row>
    <row r="19" spans="1:16" s="2" customFormat="1" ht="15.5" x14ac:dyDescent="0.35">
      <c r="A19" s="2" t="s">
        <v>42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3"/>
        <v>0</v>
      </c>
      <c r="O19" s="3">
        <v>925</v>
      </c>
      <c r="P19" s="3">
        <f t="shared" si="5"/>
        <v>925</v>
      </c>
    </row>
    <row r="20" spans="1:16" s="2" customFormat="1" ht="15.5" x14ac:dyDescent="0.35">
      <c r="A20" s="2" t="s">
        <v>43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3"/>
        <v>0</v>
      </c>
      <c r="O20" s="3">
        <v>650</v>
      </c>
      <c r="P20" s="3">
        <f t="shared" si="5"/>
        <v>650</v>
      </c>
    </row>
    <row r="21" spans="1:16" s="2" customFormat="1" ht="15.5" x14ac:dyDescent="0.35">
      <c r="A21" s="2" t="s">
        <v>53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ref="N21" si="6">B21+C21+D21+E21+F21+G21+H21+I21+J21+K21+L21+M21</f>
        <v>0</v>
      </c>
      <c r="O21" s="3"/>
      <c r="P21" s="3">
        <f t="shared" si="5"/>
        <v>0</v>
      </c>
    </row>
    <row r="22" spans="1:16" s="2" customFormat="1" ht="15.5" x14ac:dyDescent="0.35">
      <c r="A22" s="2" t="s">
        <v>59</v>
      </c>
      <c r="B22" s="3"/>
      <c r="C22" s="3"/>
      <c r="D22" s="3"/>
      <c r="E22" s="3"/>
      <c r="F22" s="3"/>
      <c r="G22" s="3">
        <v>249.99</v>
      </c>
      <c r="H22" s="3"/>
      <c r="I22" s="3"/>
      <c r="J22" s="3"/>
      <c r="K22" s="3"/>
      <c r="L22" s="3"/>
      <c r="M22" s="3"/>
      <c r="N22" s="3">
        <f t="shared" ref="N22" si="7">B22+C22+D22+E22+F22+G22+H22+I22+J22+K22+L22+M22</f>
        <v>249.99</v>
      </c>
      <c r="O22" s="3">
        <v>750</v>
      </c>
      <c r="P22" s="3">
        <f t="shared" si="5"/>
        <v>500.01</v>
      </c>
    </row>
    <row r="23" spans="1:16" s="2" customFormat="1" ht="15.5" x14ac:dyDescent="0.35">
      <c r="A23" s="2" t="s">
        <v>44</v>
      </c>
      <c r="B23" s="3">
        <v>250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3"/>
        <v>250</v>
      </c>
      <c r="O23" s="3">
        <v>500</v>
      </c>
      <c r="P23" s="3">
        <f t="shared" si="5"/>
        <v>250</v>
      </c>
    </row>
    <row r="24" spans="1:16" s="2" customFormat="1" ht="15.5" x14ac:dyDescent="0.35">
      <c r="A24" s="2" t="s">
        <v>45</v>
      </c>
      <c r="B24" s="3"/>
      <c r="C24" s="3"/>
      <c r="D24" s="3"/>
      <c r="E24" s="3"/>
      <c r="F24" s="3"/>
      <c r="G24" s="3"/>
      <c r="H24" s="3"/>
      <c r="I24" s="3">
        <v>250</v>
      </c>
      <c r="J24" s="3"/>
      <c r="K24" s="3"/>
      <c r="L24" s="3"/>
      <c r="M24" s="3"/>
      <c r="N24" s="3">
        <f t="shared" si="3"/>
        <v>250</v>
      </c>
      <c r="O24" s="3">
        <v>100</v>
      </c>
      <c r="P24" s="3">
        <f t="shared" si="5"/>
        <v>-150</v>
      </c>
    </row>
    <row r="25" spans="1:16" s="2" customFormat="1" ht="15.5" x14ac:dyDescent="0.35">
      <c r="A25" s="2" t="s">
        <v>46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3"/>
        <v>0</v>
      </c>
      <c r="O25" s="3">
        <v>500</v>
      </c>
      <c r="P25" s="3">
        <f t="shared" si="5"/>
        <v>500</v>
      </c>
    </row>
    <row r="26" spans="1:16" s="2" customFormat="1" ht="15.5" x14ac:dyDescent="0.35">
      <c r="A26" s="2" t="s">
        <v>76</v>
      </c>
      <c r="B26" s="3"/>
      <c r="C26" s="3"/>
      <c r="D26" s="3"/>
      <c r="E26" s="3"/>
      <c r="F26" s="3"/>
      <c r="G26" s="3"/>
      <c r="H26" s="3"/>
      <c r="I26" s="3">
        <v>155.6</v>
      </c>
      <c r="J26" s="3"/>
      <c r="K26" s="3"/>
      <c r="L26" s="3"/>
      <c r="M26" s="3"/>
      <c r="N26" s="3">
        <f t="shared" si="3"/>
        <v>155.6</v>
      </c>
      <c r="O26" s="3">
        <v>500</v>
      </c>
      <c r="P26" s="3">
        <f t="shared" si="5"/>
        <v>344.4</v>
      </c>
    </row>
    <row r="27" spans="1:16" s="2" customFormat="1" ht="15.5" x14ac:dyDescent="0.35">
      <c r="A27" s="2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3">
        <v>129.47999999999999</v>
      </c>
      <c r="L27" s="3"/>
      <c r="M27" s="3"/>
      <c r="N27" s="3">
        <f t="shared" si="3"/>
        <v>129.47999999999999</v>
      </c>
      <c r="O27" s="3">
        <v>520</v>
      </c>
      <c r="P27" s="3">
        <f t="shared" si="5"/>
        <v>390.52</v>
      </c>
    </row>
    <row r="28" spans="1:16" s="2" customFormat="1" ht="15.5" x14ac:dyDescent="0.35">
      <c r="A28" s="2" t="s">
        <v>49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v>250</v>
      </c>
      <c r="O28" s="3">
        <v>250</v>
      </c>
      <c r="P28" s="3">
        <f t="shared" si="5"/>
        <v>0</v>
      </c>
    </row>
    <row r="29" spans="1:16" s="2" customFormat="1" ht="15.5" x14ac:dyDescent="0.35">
      <c r="A29" s="2" t="s">
        <v>48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3"/>
        <v>0</v>
      </c>
      <c r="O29" s="3">
        <v>500</v>
      </c>
      <c r="P29" s="3">
        <f t="shared" ref="P29:P31" si="8">O29-N29</f>
        <v>500</v>
      </c>
    </row>
    <row r="30" spans="1:16" s="2" customFormat="1" ht="15.5" x14ac:dyDescent="0.35">
      <c r="A30" s="2" t="s">
        <v>66</v>
      </c>
      <c r="B30" s="3">
        <v>99</v>
      </c>
      <c r="C30" s="3">
        <v>99</v>
      </c>
      <c r="D30" s="3">
        <v>99</v>
      </c>
      <c r="E30" s="3">
        <v>99</v>
      </c>
      <c r="F30" s="3">
        <v>99</v>
      </c>
      <c r="G30" s="3">
        <v>99</v>
      </c>
      <c r="H30" s="3">
        <v>113</v>
      </c>
      <c r="I30" s="3">
        <v>113</v>
      </c>
      <c r="J30" s="3">
        <v>113</v>
      </c>
      <c r="K30" s="3">
        <v>113</v>
      </c>
      <c r="L30" s="3">
        <v>113</v>
      </c>
      <c r="M30" s="3"/>
      <c r="N30" s="3">
        <f t="shared" si="3"/>
        <v>1159</v>
      </c>
      <c r="O30" s="3">
        <v>912</v>
      </c>
      <c r="P30" s="3"/>
    </row>
    <row r="31" spans="1:16" s="2" customFormat="1" ht="15.5" x14ac:dyDescent="0.35">
      <c r="A31" s="2" t="s">
        <v>50</v>
      </c>
      <c r="B31" s="3"/>
      <c r="C31" s="3"/>
      <c r="D31" s="3"/>
      <c r="E31" s="3"/>
      <c r="F31" s="3"/>
      <c r="G31" s="3"/>
      <c r="H31" s="3">
        <v>250</v>
      </c>
      <c r="I31" s="3"/>
      <c r="J31" s="3"/>
      <c r="K31" s="3"/>
      <c r="L31" s="3"/>
      <c r="M31" s="3"/>
      <c r="N31" s="3">
        <f t="shared" si="3"/>
        <v>250</v>
      </c>
      <c r="O31" s="3">
        <v>250</v>
      </c>
      <c r="P31" s="38">
        <f t="shared" si="8"/>
        <v>0</v>
      </c>
    </row>
    <row r="32" spans="1:16" s="2" customFormat="1" ht="15.5" x14ac:dyDescent="0.35">
      <c r="A32" s="2" t="s">
        <v>51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>
        <f t="shared" si="3"/>
        <v>0</v>
      </c>
      <c r="O32" s="3">
        <v>200</v>
      </c>
      <c r="P32" s="3">
        <f>O32-N32</f>
        <v>200</v>
      </c>
    </row>
    <row r="33" spans="1:20" s="2" customFormat="1" ht="15.5" x14ac:dyDescent="0.35">
      <c r="A33" s="39" t="s">
        <v>57</v>
      </c>
      <c r="B33" s="3"/>
      <c r="C33" s="3"/>
      <c r="D33" s="2">
        <v>250</v>
      </c>
      <c r="E33" s="3"/>
      <c r="F33" s="3"/>
      <c r="G33" s="3"/>
      <c r="H33" s="3"/>
      <c r="I33" s="3"/>
      <c r="J33" s="3"/>
      <c r="K33" s="3"/>
      <c r="L33" s="3"/>
      <c r="M33" s="3"/>
      <c r="N33" s="3">
        <f t="shared" si="3"/>
        <v>250</v>
      </c>
      <c r="O33" s="3">
        <v>0</v>
      </c>
      <c r="P33" s="37">
        <f>O33-N33</f>
        <v>-250</v>
      </c>
    </row>
    <row r="34" spans="1:20" s="17" customFormat="1" ht="15.5" x14ac:dyDescent="0.35">
      <c r="A34" s="15" t="s">
        <v>20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>
        <f>SUM(O11:O33)</f>
        <v>15907</v>
      </c>
      <c r="P34" s="16"/>
    </row>
    <row r="35" spans="1:20" s="17" customFormat="1" ht="16" thickBot="1" x14ac:dyDescent="0.4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20" s="17" customFormat="1" ht="16" thickBot="1" x14ac:dyDescent="0.4">
      <c r="A36" s="32" t="s">
        <v>56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20" s="17" customFormat="1" ht="16" thickBot="1" x14ac:dyDescent="0.4">
      <c r="A37" s="33" t="s">
        <v>32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20" s="17" customFormat="1" ht="16" thickBot="1" x14ac:dyDescent="0.4">
      <c r="A38" s="34" t="s">
        <v>63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20" s="17" customFormat="1" ht="16" thickBot="1" x14ac:dyDescent="0.4">
      <c r="A39" s="33" t="s">
        <v>33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20" s="27" customFormat="1" ht="16" thickBot="1" x14ac:dyDescent="0.4">
      <c r="A40" s="34" t="s">
        <v>55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>
        <v>0</v>
      </c>
      <c r="M40" s="16"/>
      <c r="N40" s="16"/>
      <c r="O40" s="16"/>
      <c r="P40" s="16"/>
      <c r="Q40" s="17"/>
      <c r="R40" s="17"/>
      <c r="S40" s="17"/>
      <c r="T40" s="17"/>
    </row>
    <row r="41" spans="1:20" s="17" customFormat="1" ht="16" thickBot="1" x14ac:dyDescent="0.4">
      <c r="A41" s="34" t="s">
        <v>64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20" s="27" customFormat="1" ht="16" thickBot="1" x14ac:dyDescent="0.4">
      <c r="A42" s="35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1:20" s="2" customFormat="1" ht="16" thickBot="1" x14ac:dyDescent="0.4">
      <c r="A43" s="3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0" s="27" customFormat="1" ht="15.5" x14ac:dyDescent="0.35">
      <c r="A44" s="27" t="s">
        <v>52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1:20" s="5" customFormat="1" ht="15.5" x14ac:dyDescent="0.3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20" s="17" customFormat="1" ht="15.5" x14ac:dyDescent="0.35">
      <c r="A46" s="17" t="s">
        <v>21</v>
      </c>
      <c r="B46" s="16">
        <f>B5+B42</f>
        <v>27123.78</v>
      </c>
      <c r="C46" s="16">
        <f>B49</f>
        <v>27123.78</v>
      </c>
      <c r="D46" s="16">
        <f t="shared" ref="D46:M46" si="9">C49</f>
        <v>27123.78</v>
      </c>
      <c r="E46" s="16">
        <f>D49</f>
        <v>27123.78</v>
      </c>
      <c r="F46" s="16">
        <f t="shared" si="9"/>
        <v>27123.78</v>
      </c>
      <c r="G46" s="16">
        <f t="shared" si="9"/>
        <v>27123.78</v>
      </c>
      <c r="H46" s="16">
        <f t="shared" si="9"/>
        <v>27123.78</v>
      </c>
      <c r="I46" s="16">
        <f t="shared" si="9"/>
        <v>27123.78</v>
      </c>
      <c r="J46" s="16">
        <f t="shared" si="9"/>
        <v>27123.78</v>
      </c>
      <c r="K46" s="16">
        <f t="shared" si="9"/>
        <v>27123.78</v>
      </c>
      <c r="L46" s="16">
        <f t="shared" si="9"/>
        <v>27123.78</v>
      </c>
      <c r="M46" s="16">
        <f t="shared" si="9"/>
        <v>27123.78</v>
      </c>
      <c r="N46" s="16"/>
    </row>
    <row r="47" spans="1:20" s="17" customFormat="1" ht="15.5" x14ac:dyDescent="0.35">
      <c r="A47" s="17" t="s">
        <v>5</v>
      </c>
      <c r="B47" s="16">
        <v>0</v>
      </c>
      <c r="C47" s="16">
        <f>C7</f>
        <v>0</v>
      </c>
      <c r="D47" s="16">
        <f>D7</f>
        <v>0</v>
      </c>
      <c r="E47" s="16">
        <f>E7</f>
        <v>0</v>
      </c>
      <c r="F47" s="16">
        <f>F7</f>
        <v>0</v>
      </c>
      <c r="G47" s="16">
        <f t="shared" ref="G47:L47" si="10">G7+G42</f>
        <v>0</v>
      </c>
      <c r="H47" s="16">
        <f t="shared" si="10"/>
        <v>0</v>
      </c>
      <c r="I47" s="16">
        <f t="shared" si="10"/>
        <v>0</v>
      </c>
      <c r="J47" s="16">
        <f t="shared" si="10"/>
        <v>0</v>
      </c>
      <c r="K47" s="16">
        <f t="shared" si="10"/>
        <v>0</v>
      </c>
      <c r="L47" s="16">
        <f t="shared" si="10"/>
        <v>0</v>
      </c>
      <c r="M47" s="16">
        <f>M7</f>
        <v>0</v>
      </c>
      <c r="N47" s="16"/>
      <c r="P47" s="16"/>
    </row>
    <row r="48" spans="1:20" s="17" customFormat="1" ht="15.5" x14ac:dyDescent="0.35">
      <c r="A48" s="17" t="s">
        <v>6</v>
      </c>
      <c r="B48" s="16">
        <f>B34</f>
        <v>0</v>
      </c>
      <c r="C48" s="16">
        <f>C34</f>
        <v>0</v>
      </c>
      <c r="D48" s="16">
        <f t="shared" ref="D48:M48" si="11">D34+D44</f>
        <v>0</v>
      </c>
      <c r="E48" s="16">
        <f t="shared" si="11"/>
        <v>0</v>
      </c>
      <c r="F48" s="16">
        <f t="shared" si="11"/>
        <v>0</v>
      </c>
      <c r="G48" s="16">
        <f t="shared" si="11"/>
        <v>0</v>
      </c>
      <c r="H48" s="16">
        <f t="shared" si="11"/>
        <v>0</v>
      </c>
      <c r="I48" s="16">
        <f t="shared" si="11"/>
        <v>0</v>
      </c>
      <c r="J48" s="16">
        <f t="shared" si="11"/>
        <v>0</v>
      </c>
      <c r="K48" s="16">
        <f t="shared" si="11"/>
        <v>0</v>
      </c>
      <c r="L48" s="16">
        <f t="shared" si="11"/>
        <v>0</v>
      </c>
      <c r="M48" s="16">
        <f t="shared" si="11"/>
        <v>0</v>
      </c>
      <c r="N48" s="16"/>
      <c r="P48" s="16"/>
    </row>
    <row r="49" spans="1:16" s="17" customFormat="1" ht="15.5" x14ac:dyDescent="0.35">
      <c r="A49" s="17" t="s">
        <v>7</v>
      </c>
      <c r="B49" s="16">
        <f>B46+B47-B48</f>
        <v>27123.78</v>
      </c>
      <c r="C49" s="16">
        <f t="shared" ref="C49:M49" si="12">C46+C47-C48</f>
        <v>27123.78</v>
      </c>
      <c r="D49" s="16">
        <f t="shared" si="12"/>
        <v>27123.78</v>
      </c>
      <c r="E49" s="16">
        <f t="shared" si="12"/>
        <v>27123.78</v>
      </c>
      <c r="F49" s="16">
        <f t="shared" si="12"/>
        <v>27123.78</v>
      </c>
      <c r="G49" s="16">
        <f>G46+G47-G48</f>
        <v>27123.78</v>
      </c>
      <c r="H49" s="16">
        <f t="shared" si="12"/>
        <v>27123.78</v>
      </c>
      <c r="I49" s="16">
        <f t="shared" si="12"/>
        <v>27123.78</v>
      </c>
      <c r="J49" s="16">
        <f t="shared" si="12"/>
        <v>27123.78</v>
      </c>
      <c r="K49" s="16">
        <f t="shared" si="12"/>
        <v>27123.78</v>
      </c>
      <c r="L49" s="16">
        <f t="shared" si="12"/>
        <v>27123.78</v>
      </c>
      <c r="M49" s="16">
        <f t="shared" si="12"/>
        <v>27123.78</v>
      </c>
      <c r="N49" s="16"/>
      <c r="P49" s="16"/>
    </row>
  </sheetData>
  <customSheetViews>
    <customSheetView guid="{C615764C-F046-429A-BE15-6447FFAB517F}">
      <pageMargins left="0.7" right="0.7" top="0.75" bottom="0.75" header="0.3" footer="0.3"/>
    </customSheetView>
  </customSheetViews>
  <mergeCells count="2">
    <mergeCell ref="A1:P1"/>
    <mergeCell ref="A2:P2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Programming</vt:lpstr>
      <vt:lpstr>Operations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Tyra Evans</cp:lastModifiedBy>
  <cp:lastPrinted>2018-11-04T22:06:39Z</cp:lastPrinted>
  <dcterms:created xsi:type="dcterms:W3CDTF">2016-09-29T13:48:27Z</dcterms:created>
  <dcterms:modified xsi:type="dcterms:W3CDTF">2025-04-06T22:44:35Z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